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hidePivotFieldList="1"/>
  <mc:AlternateContent xmlns:mc="http://schemas.openxmlformats.org/markup-compatibility/2006">
    <mc:Choice Requires="x15">
      <x15ac:absPath xmlns:x15ac="http://schemas.microsoft.com/office/spreadsheetml/2010/11/ac" url="Z:\OEM\a_Nuevo_OEM_2023\Tableros_BI\Hidrocarburos\MNHL4-Exportación importacion petróleo\"/>
    </mc:Choice>
  </mc:AlternateContent>
  <xr:revisionPtr revIDLastSave="200" documentId="13_ncr:1_{64A7294F-9861-459E-9447-78938E807702}" xr6:coauthVersionLast="47" xr6:coauthVersionMax="47" xr10:uidLastSave="{EAE20FC2-9570-46DD-ADA0-19847DC754C3}"/>
  <bookViews>
    <workbookView xWindow="-108" yWindow="-108" windowWidth="23256" windowHeight="12456" tabRatio="610" activeTab="1" xr2:uid="{00000000-000D-0000-FFFF-FFFF00000000}"/>
  </bookViews>
  <sheets>
    <sheet name="BD_Exportacion" sheetId="3" r:id="rId1"/>
    <sheet name="BD_Importacion" sheetId="4" r:id="rId2"/>
    <sheet name="EXPORT_CLASE" sheetId="6" state="hidden" r:id="rId3"/>
    <sheet name="IMPORT_CLASE" sheetId="7" state="hidden" r:id="rId4"/>
    <sheet name="Fuente" sheetId="5" state="hidden" r:id="rId5"/>
  </sheets>
  <definedNames>
    <definedName name="_xlnm._FilterDatabase" localSheetId="0" hidden="1">BD_Exportacion!$A$1:$F$1176</definedName>
    <definedName name="_xlnm._FilterDatabase" localSheetId="1" hidden="1">BD_Importacion!$A$1:$H$1266</definedName>
    <definedName name="_xlnm._FilterDatabase" localSheetId="2" hidden="1">EXPORT_CLASE!$A$1:$B$48</definedName>
    <definedName name="_xlnm._FilterDatabase" localSheetId="3" hidden="1">IMPORT_CLASE!$A$1:$B$45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93" i="4" l="1"/>
  <c r="H1392" i="4"/>
  <c r="H1391" i="4"/>
  <c r="H1390" i="4"/>
  <c r="H1389" i="4"/>
  <c r="D1393" i="4"/>
  <c r="F1393" i="4" s="1"/>
  <c r="D1392" i="4"/>
  <c r="F1392" i="4" s="1"/>
  <c r="D1391" i="4"/>
  <c r="F1391" i="4" s="1"/>
  <c r="D1390" i="4"/>
  <c r="F1390" i="4" s="1"/>
  <c r="D1389" i="4"/>
  <c r="F1389" i="4" s="1"/>
  <c r="H1388" i="4"/>
  <c r="H1387" i="4"/>
  <c r="H1386" i="4"/>
  <c r="H1385" i="4"/>
  <c r="H1384" i="4"/>
  <c r="H1383" i="4"/>
  <c r="H1382" i="4"/>
  <c r="H1381" i="4"/>
  <c r="H1380" i="4"/>
  <c r="D1388" i="4"/>
  <c r="F1388" i="4" s="1"/>
  <c r="D1387" i="4"/>
  <c r="F1387" i="4" s="1"/>
  <c r="D1386" i="4"/>
  <c r="F1386" i="4" s="1"/>
  <c r="D1385" i="4"/>
  <c r="F1385" i="4" s="1"/>
  <c r="D1384" i="4"/>
  <c r="F1384" i="4" s="1"/>
  <c r="D1383" i="4"/>
  <c r="F1383" i="4" s="1"/>
  <c r="D1382" i="4"/>
  <c r="F1382" i="4" s="1"/>
  <c r="D1381" i="4"/>
  <c r="F1381" i="4" s="1"/>
  <c r="D1380" i="4"/>
  <c r="F1380" i="4" s="1"/>
  <c r="F1266" i="3"/>
  <c r="F1267" i="3"/>
  <c r="F1268" i="3"/>
  <c r="F1269" i="3"/>
  <c r="F1270" i="3"/>
  <c r="F1271" i="3"/>
  <c r="F1272" i="3"/>
  <c r="F1273" i="3"/>
  <c r="D1266" i="3"/>
  <c r="D1267" i="3"/>
  <c r="D1268" i="3"/>
  <c r="D1269" i="3"/>
  <c r="D1270" i="3"/>
  <c r="D1271" i="3"/>
  <c r="D1272" i="3"/>
  <c r="D1273" i="3"/>
  <c r="H1379" i="4"/>
  <c r="H1378" i="4"/>
  <c r="H1377" i="4"/>
  <c r="H1376" i="4"/>
  <c r="H1375" i="4"/>
  <c r="D1379" i="4"/>
  <c r="F1379" i="4" s="1"/>
  <c r="D1378" i="4"/>
  <c r="F1378" i="4" s="1"/>
  <c r="D1377" i="4"/>
  <c r="F1377" i="4" s="1"/>
  <c r="D1376" i="4"/>
  <c r="F1376" i="4" s="1"/>
  <c r="D1375" i="4"/>
  <c r="F1375" i="4" s="1"/>
  <c r="H1374" i="4"/>
  <c r="H1373" i="4"/>
  <c r="H1372" i="4"/>
  <c r="H1371" i="4"/>
  <c r="H1370" i="4"/>
  <c r="H1369" i="4"/>
  <c r="H1368" i="4"/>
  <c r="H1367" i="4"/>
  <c r="D1374" i="4"/>
  <c r="F1374" i="4" s="1"/>
  <c r="D1373" i="4"/>
  <c r="F1373" i="4" s="1"/>
  <c r="D1372" i="4"/>
  <c r="F1372" i="4" s="1"/>
  <c r="D1371" i="4"/>
  <c r="F1371" i="4" s="1"/>
  <c r="D1370" i="4"/>
  <c r="F1370" i="4" s="1"/>
  <c r="D1369" i="4"/>
  <c r="F1369" i="4" s="1"/>
  <c r="D1368" i="4"/>
  <c r="F1368" i="4" s="1"/>
  <c r="D1367" i="4"/>
  <c r="F1367" i="4" s="1"/>
  <c r="D1366" i="4"/>
  <c r="F1366" i="4"/>
  <c r="H1366" i="4"/>
  <c r="F1258" i="3"/>
  <c r="F1259" i="3"/>
  <c r="F1260" i="3"/>
  <c r="F1261" i="3"/>
  <c r="F1262" i="3"/>
  <c r="F1263" i="3"/>
  <c r="F1264" i="3"/>
  <c r="F1265" i="3"/>
  <c r="D1258" i="3"/>
  <c r="D1259" i="3"/>
  <c r="D1260" i="3"/>
  <c r="D1261" i="3"/>
  <c r="D1262" i="3"/>
  <c r="D1263" i="3"/>
  <c r="D1264" i="3"/>
  <c r="D1265" i="3"/>
  <c r="H1365" i="4"/>
  <c r="H1364" i="4"/>
  <c r="H1363" i="4"/>
  <c r="H1362" i="4"/>
  <c r="H1361" i="4"/>
  <c r="H1360" i="4"/>
  <c r="D1365" i="4"/>
  <c r="F1365" i="4" s="1"/>
  <c r="D1364" i="4"/>
  <c r="F1364" i="4" s="1"/>
  <c r="D1363" i="4"/>
  <c r="F1363" i="4" s="1"/>
  <c r="D1362" i="4"/>
  <c r="F1362" i="4" s="1"/>
  <c r="D1361" i="4"/>
  <c r="F1361" i="4" s="1"/>
  <c r="D1360" i="4"/>
  <c r="F1360" i="4" s="1"/>
  <c r="H1359" i="4"/>
  <c r="H1358" i="4"/>
  <c r="H1357" i="4"/>
  <c r="H1356" i="4"/>
  <c r="H1355" i="4"/>
  <c r="H1354" i="4"/>
  <c r="H1353" i="4"/>
  <c r="H1352" i="4"/>
  <c r="H1351" i="4"/>
  <c r="D1359" i="4"/>
  <c r="F1359" i="4" s="1"/>
  <c r="D1358" i="4"/>
  <c r="F1358" i="4" s="1"/>
  <c r="D1357" i="4"/>
  <c r="F1357" i="4" s="1"/>
  <c r="D1356" i="4"/>
  <c r="F1356" i="4" s="1"/>
  <c r="D1355" i="4"/>
  <c r="F1355" i="4" s="1"/>
  <c r="D1354" i="4"/>
  <c r="F1354" i="4" s="1"/>
  <c r="D1353" i="4"/>
  <c r="F1353" i="4" s="1"/>
  <c r="D1352" i="4"/>
  <c r="F1352" i="4" s="1"/>
  <c r="D1351" i="4"/>
  <c r="F1351" i="4" s="1"/>
  <c r="F1249" i="3"/>
  <c r="F1250" i="3"/>
  <c r="F1251" i="3"/>
  <c r="F1252" i="3"/>
  <c r="F1253" i="3"/>
  <c r="F1254" i="3"/>
  <c r="F1255" i="3"/>
  <c r="F1256" i="3"/>
  <c r="F1257" i="3"/>
  <c r="D1249" i="3"/>
  <c r="D1250" i="3"/>
  <c r="D1251" i="3"/>
  <c r="D1252" i="3"/>
  <c r="D1253" i="3"/>
  <c r="D1254" i="3"/>
  <c r="D1255" i="3"/>
  <c r="D1256" i="3"/>
  <c r="D1257" i="3"/>
  <c r="H1350" i="4"/>
  <c r="H1349" i="4"/>
  <c r="H1348" i="4"/>
  <c r="H1347" i="4"/>
  <c r="H1346" i="4"/>
  <c r="H1345" i="4"/>
  <c r="D1350" i="4"/>
  <c r="F1350" i="4" s="1"/>
  <c r="D1349" i="4"/>
  <c r="F1349" i="4" s="1"/>
  <c r="D1348" i="4"/>
  <c r="F1348" i="4" s="1"/>
  <c r="D1347" i="4"/>
  <c r="F1347" i="4" s="1"/>
  <c r="D1346" i="4"/>
  <c r="F1346" i="4" s="1"/>
  <c r="D1345" i="4"/>
  <c r="F1345" i="4" s="1"/>
  <c r="H1344" i="4"/>
  <c r="H1343" i="4"/>
  <c r="H1342" i="4"/>
  <c r="H1341" i="4"/>
  <c r="H1340" i="4"/>
  <c r="H1339" i="4"/>
  <c r="H1338" i="4"/>
  <c r="H1337" i="4"/>
  <c r="D1344" i="4"/>
  <c r="F1344" i="4" s="1"/>
  <c r="D1343" i="4"/>
  <c r="F1343" i="4" s="1"/>
  <c r="D1342" i="4"/>
  <c r="F1342" i="4" s="1"/>
  <c r="D1341" i="4"/>
  <c r="F1341" i="4" s="1"/>
  <c r="D1340" i="4"/>
  <c r="F1340" i="4" s="1"/>
  <c r="D1339" i="4"/>
  <c r="F1339" i="4" s="1"/>
  <c r="D1338" i="4"/>
  <c r="F1338" i="4" s="1"/>
  <c r="D1337" i="4"/>
  <c r="F1337" i="4" s="1"/>
  <c r="F1240" i="3"/>
  <c r="F1241" i="3"/>
  <c r="F1242" i="3"/>
  <c r="F1243" i="3"/>
  <c r="F1244" i="3"/>
  <c r="F1245" i="3"/>
  <c r="F1246" i="3"/>
  <c r="F1247" i="3"/>
  <c r="F1248" i="3"/>
  <c r="D1240" i="3"/>
  <c r="D1241" i="3"/>
  <c r="D1242" i="3"/>
  <c r="D1243" i="3"/>
  <c r="D1244" i="3"/>
  <c r="D1245" i="3"/>
  <c r="D1246" i="3"/>
  <c r="D1247" i="3"/>
  <c r="D1248" i="3"/>
  <c r="D1336" i="4"/>
  <c r="F1336" i="4"/>
  <c r="H1336" i="4"/>
  <c r="H1319" i="4"/>
  <c r="H1335" i="4"/>
  <c r="H1334" i="4"/>
  <c r="H1333" i="4"/>
  <c r="H1332" i="4"/>
  <c r="H1331" i="4"/>
  <c r="H1330" i="4"/>
  <c r="H1329" i="4"/>
  <c r="D1335" i="4"/>
  <c r="F1335" i="4" s="1"/>
  <c r="D1334" i="4"/>
  <c r="F1334" i="4" s="1"/>
  <c r="D1333" i="4"/>
  <c r="F1333" i="4" s="1"/>
  <c r="D1332" i="4"/>
  <c r="F1332" i="4" s="1"/>
  <c r="D1331" i="4"/>
  <c r="F1331" i="4" s="1"/>
  <c r="D1330" i="4"/>
  <c r="F1330" i="4" s="1"/>
  <c r="D1329" i="4"/>
  <c r="F1329" i="4" s="1"/>
  <c r="H1328" i="4"/>
  <c r="H1327" i="4"/>
  <c r="H1326" i="4"/>
  <c r="H1325" i="4"/>
  <c r="H1324" i="4"/>
  <c r="H1323" i="4"/>
  <c r="H1322" i="4"/>
  <c r="H1321" i="4"/>
  <c r="H1320" i="4"/>
  <c r="D1328" i="4"/>
  <c r="F1328" i="4" s="1"/>
  <c r="D1327" i="4"/>
  <c r="F1327" i="4" s="1"/>
  <c r="D1326" i="4"/>
  <c r="F1326" i="4" s="1"/>
  <c r="D1325" i="4"/>
  <c r="F1325" i="4" s="1"/>
  <c r="D1324" i="4"/>
  <c r="F1324" i="4" s="1"/>
  <c r="D1323" i="4"/>
  <c r="F1323" i="4" s="1"/>
  <c r="D1322" i="4"/>
  <c r="F1322" i="4" s="1"/>
  <c r="D1321" i="4"/>
  <c r="F1321" i="4" s="1"/>
  <c r="D1320" i="4"/>
  <c r="F1320" i="4" s="1"/>
  <c r="D1319" i="4"/>
  <c r="F1319" i="4"/>
  <c r="F1230" i="3"/>
  <c r="F1231" i="3"/>
  <c r="F1232" i="3"/>
  <c r="F1233" i="3"/>
  <c r="F1234" i="3"/>
  <c r="F1235" i="3"/>
  <c r="F1236" i="3"/>
  <c r="F1237" i="3"/>
  <c r="F1238" i="3"/>
  <c r="F1239" i="3"/>
  <c r="D1229" i="3"/>
  <c r="D1230" i="3"/>
  <c r="D1231" i="3"/>
  <c r="D1232" i="3"/>
  <c r="D1233" i="3"/>
  <c r="D1234" i="3"/>
  <c r="D1235" i="3"/>
  <c r="D1236" i="3"/>
  <c r="D1237" i="3"/>
  <c r="D1238" i="3"/>
  <c r="D1239" i="3"/>
  <c r="H1302" i="4"/>
  <c r="H1303" i="4"/>
  <c r="H1304" i="4"/>
  <c r="H1305" i="4"/>
  <c r="H1306" i="4"/>
  <c r="H1307" i="4"/>
  <c r="H1308" i="4"/>
  <c r="H1309" i="4"/>
  <c r="H1310" i="4"/>
  <c r="H1311" i="4"/>
  <c r="H1312" i="4"/>
  <c r="H1313" i="4"/>
  <c r="H1314" i="4"/>
  <c r="H1315" i="4"/>
  <c r="H1316" i="4"/>
  <c r="H1317" i="4"/>
  <c r="H1318" i="4"/>
  <c r="D1302" i="4"/>
  <c r="F1302" i="4" s="1"/>
  <c r="D1303" i="4"/>
  <c r="F1303" i="4" s="1"/>
  <c r="D1304" i="4"/>
  <c r="F1304" i="4" s="1"/>
  <c r="D1305" i="4"/>
  <c r="F1305" i="4" s="1"/>
  <c r="D1306" i="4"/>
  <c r="F1306" i="4" s="1"/>
  <c r="D1307" i="4"/>
  <c r="F1307" i="4" s="1"/>
  <c r="D1308" i="4"/>
  <c r="F1308" i="4" s="1"/>
  <c r="D1309" i="4"/>
  <c r="F1309" i="4" s="1"/>
  <c r="D1310" i="4"/>
  <c r="F1310" i="4" s="1"/>
  <c r="D1311" i="4"/>
  <c r="F1311" i="4" s="1"/>
  <c r="D1312" i="4"/>
  <c r="F1312" i="4" s="1"/>
  <c r="D1313" i="4"/>
  <c r="F1313" i="4" s="1"/>
  <c r="D1314" i="4"/>
  <c r="F1314" i="4" s="1"/>
  <c r="D1315" i="4"/>
  <c r="F1315" i="4" s="1"/>
  <c r="D1316" i="4"/>
  <c r="F1316" i="4" s="1"/>
  <c r="D1317" i="4"/>
  <c r="F1317" i="4" s="1"/>
  <c r="D1318" i="4"/>
  <c r="F1318" i="4" s="1"/>
  <c r="D1221" i="3"/>
  <c r="D1222" i="3"/>
  <c r="D1223" i="3"/>
  <c r="D1224" i="3"/>
  <c r="D1225" i="3"/>
  <c r="D1226" i="3"/>
  <c r="D1227" i="3"/>
  <c r="D1228" i="3"/>
  <c r="F1228" i="3" s="1"/>
  <c r="F1221" i="3"/>
  <c r="H1221" i="3"/>
  <c r="F1222" i="3"/>
  <c r="H1222" i="3"/>
  <c r="F1223" i="3"/>
  <c r="H1223" i="3"/>
  <c r="F1224" i="3"/>
  <c r="H1224" i="3"/>
  <c r="F1225" i="3"/>
  <c r="H1225" i="3"/>
  <c r="F1226" i="3"/>
  <c r="H1226" i="3"/>
  <c r="F1227" i="3"/>
  <c r="H1227" i="3"/>
  <c r="H1228" i="3"/>
  <c r="F1229" i="3"/>
  <c r="H1229" i="3"/>
  <c r="H1282" i="4"/>
  <c r="H1283" i="4"/>
  <c r="H1284" i="4"/>
  <c r="H1285" i="4"/>
  <c r="H1286" i="4"/>
  <c r="H1287" i="4"/>
  <c r="H1288" i="4"/>
  <c r="H1289" i="4"/>
  <c r="H1290" i="4"/>
  <c r="H1291" i="4"/>
  <c r="H1292" i="4"/>
  <c r="H1293" i="4"/>
  <c r="H1294" i="4"/>
  <c r="H1295" i="4"/>
  <c r="H1296" i="4"/>
  <c r="H1297" i="4"/>
  <c r="H1298" i="4"/>
  <c r="H1299" i="4"/>
  <c r="H1300" i="4"/>
  <c r="H1301" i="4"/>
  <c r="D1282" i="4"/>
  <c r="F1282" i="4" s="1"/>
  <c r="D1283" i="4"/>
  <c r="F1283" i="4" s="1"/>
  <c r="D1284" i="4"/>
  <c r="F1284" i="4" s="1"/>
  <c r="D1285" i="4"/>
  <c r="F1285" i="4" s="1"/>
  <c r="D1286" i="4"/>
  <c r="F1286" i="4" s="1"/>
  <c r="D1287" i="4"/>
  <c r="F1287" i="4" s="1"/>
  <c r="D1288" i="4"/>
  <c r="F1288" i="4" s="1"/>
  <c r="D1289" i="4"/>
  <c r="F1289" i="4" s="1"/>
  <c r="D1290" i="4"/>
  <c r="F1290" i="4" s="1"/>
  <c r="D1291" i="4"/>
  <c r="F1291" i="4" s="1"/>
  <c r="D1292" i="4"/>
  <c r="F1292" i="4" s="1"/>
  <c r="D1293" i="4"/>
  <c r="F1293" i="4" s="1"/>
  <c r="D1294" i="4"/>
  <c r="F1294" i="4" s="1"/>
  <c r="D1295" i="4"/>
  <c r="F1295" i="4" s="1"/>
  <c r="D1296" i="4"/>
  <c r="F1296" i="4" s="1"/>
  <c r="D1297" i="4"/>
  <c r="F1297" i="4" s="1"/>
  <c r="D1298" i="4"/>
  <c r="F1298" i="4" s="1"/>
  <c r="D1299" i="4"/>
  <c r="F1299" i="4" s="1"/>
  <c r="D1300" i="4"/>
  <c r="F1300" i="4" s="1"/>
  <c r="D1301" i="4"/>
  <c r="F1301" i="4" s="1"/>
  <c r="H1212" i="3"/>
  <c r="H1213" i="3"/>
  <c r="H1214" i="3"/>
  <c r="H1215" i="3"/>
  <c r="H1216" i="3"/>
  <c r="H1217" i="3"/>
  <c r="H1218" i="3"/>
  <c r="H1219" i="3"/>
  <c r="H1220" i="3"/>
  <c r="D1212" i="3"/>
  <c r="F1212" i="3" s="1"/>
  <c r="D1213" i="3"/>
  <c r="F1213" i="3" s="1"/>
  <c r="D1214" i="3"/>
  <c r="F1214" i="3" s="1"/>
  <c r="D1215" i="3"/>
  <c r="F1215" i="3" s="1"/>
  <c r="D1216" i="3"/>
  <c r="F1216" i="3" s="1"/>
  <c r="D1217" i="3"/>
  <c r="F1217" i="3" s="1"/>
  <c r="D1218" i="3"/>
  <c r="F1218" i="3" s="1"/>
  <c r="D1219" i="3"/>
  <c r="F1219" i="3" s="1"/>
  <c r="D1220" i="3"/>
  <c r="F1220" i="3" s="1"/>
  <c r="H1203" i="3"/>
  <c r="H1204" i="3"/>
  <c r="H1205" i="3"/>
  <c r="H1206" i="3"/>
  <c r="H1207" i="3"/>
  <c r="H1208" i="3"/>
  <c r="H1209" i="3"/>
  <c r="H1210" i="3"/>
  <c r="H1211" i="3"/>
  <c r="D1203" i="3"/>
  <c r="F1203" i="3" s="1"/>
  <c r="D1204" i="3"/>
  <c r="F1204" i="3" s="1"/>
  <c r="D1205" i="3"/>
  <c r="F1205" i="3" s="1"/>
  <c r="D1206" i="3"/>
  <c r="F1206" i="3" s="1"/>
  <c r="D1207" i="3"/>
  <c r="F1207" i="3" s="1"/>
  <c r="D1208" i="3"/>
  <c r="F1208" i="3" s="1"/>
  <c r="D1209" i="3"/>
  <c r="F1209" i="3" s="1"/>
  <c r="D1210" i="3"/>
  <c r="F1210" i="3" s="1"/>
  <c r="D1211" i="3"/>
  <c r="F1211" i="3" s="1"/>
  <c r="H1267" i="4"/>
  <c r="H1268" i="4"/>
  <c r="H1269" i="4"/>
  <c r="H1270" i="4"/>
  <c r="H1271" i="4"/>
  <c r="H1272" i="4"/>
  <c r="H1273" i="4"/>
  <c r="H1274" i="4"/>
  <c r="H1275" i="4"/>
  <c r="H1276" i="4"/>
  <c r="H1277" i="4"/>
  <c r="H1278" i="4"/>
  <c r="H1279" i="4"/>
  <c r="H1280" i="4"/>
  <c r="H1281" i="4"/>
  <c r="D1267" i="4"/>
  <c r="F1267" i="4" s="1"/>
  <c r="D1268" i="4"/>
  <c r="F1268" i="4" s="1"/>
  <c r="D1269" i="4"/>
  <c r="F1269" i="4" s="1"/>
  <c r="D1270" i="4"/>
  <c r="F1270" i="4" s="1"/>
  <c r="D1271" i="4"/>
  <c r="F1271" i="4" s="1"/>
  <c r="D1272" i="4"/>
  <c r="F1272" i="4" s="1"/>
  <c r="D1273" i="4"/>
  <c r="F1273" i="4" s="1"/>
  <c r="D1274" i="4"/>
  <c r="F1274" i="4" s="1"/>
  <c r="D1275" i="4"/>
  <c r="F1275" i="4" s="1"/>
  <c r="D1276" i="4"/>
  <c r="F1276" i="4" s="1"/>
  <c r="D1277" i="4"/>
  <c r="F1277" i="4" s="1"/>
  <c r="D1278" i="4"/>
  <c r="F1278" i="4" s="1"/>
  <c r="D1279" i="4"/>
  <c r="F1279" i="4" s="1"/>
  <c r="D1280" i="4"/>
  <c r="F1280" i="4" s="1"/>
  <c r="D1281" i="4"/>
  <c r="F1281" i="4" s="1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  <c r="H1224" i="4"/>
  <c r="H1225" i="4"/>
  <c r="H1226" i="4"/>
  <c r="H1227" i="4"/>
  <c r="H1228" i="4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H1241" i="4"/>
  <c r="H1242" i="4"/>
  <c r="H1243" i="4"/>
  <c r="H1244" i="4"/>
  <c r="H1245" i="4"/>
  <c r="H1246" i="4"/>
  <c r="H1247" i="4"/>
  <c r="H1248" i="4"/>
  <c r="H1249" i="4"/>
  <c r="H1250" i="4"/>
  <c r="H1251" i="4"/>
  <c r="H1252" i="4"/>
  <c r="H1253" i="4"/>
  <c r="H1254" i="4"/>
  <c r="H1255" i="4"/>
  <c r="H1256" i="4"/>
  <c r="H1257" i="4"/>
  <c r="H1258" i="4"/>
  <c r="H1259" i="4"/>
  <c r="H1260" i="4"/>
  <c r="H1261" i="4"/>
  <c r="H1262" i="4"/>
  <c r="H1263" i="4"/>
  <c r="H1264" i="4"/>
  <c r="H1265" i="4"/>
  <c r="H1266" i="4"/>
  <c r="H2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2" i="3"/>
  <c r="D1254" i="4"/>
  <c r="F1254" i="4" s="1"/>
  <c r="D1255" i="4"/>
  <c r="F1255" i="4" s="1"/>
  <c r="D1256" i="4"/>
  <c r="F1256" i="4" s="1"/>
  <c r="D1257" i="4"/>
  <c r="F1257" i="4" s="1"/>
  <c r="D1258" i="4"/>
  <c r="F1258" i="4" s="1"/>
  <c r="D1259" i="4"/>
  <c r="F1259" i="4" s="1"/>
  <c r="D1260" i="4"/>
  <c r="F1260" i="4" s="1"/>
  <c r="D1261" i="4"/>
  <c r="F1261" i="4" s="1"/>
  <c r="D1262" i="4"/>
  <c r="F1262" i="4" s="1"/>
  <c r="D1263" i="4"/>
  <c r="F1263" i="4" s="1"/>
  <c r="D1264" i="4"/>
  <c r="F1264" i="4" s="1"/>
  <c r="D1265" i="4"/>
  <c r="F1265" i="4" s="1"/>
  <c r="D1266" i="4"/>
  <c r="F1266" i="4" s="1"/>
  <c r="D1195" i="3"/>
  <c r="F1195" i="3" s="1"/>
  <c r="D1196" i="3"/>
  <c r="F1196" i="3" s="1"/>
  <c r="D1197" i="3"/>
  <c r="F1197" i="3" s="1"/>
  <c r="D1198" i="3"/>
  <c r="F1198" i="3" s="1"/>
  <c r="D1199" i="3"/>
  <c r="F1199" i="3" s="1"/>
  <c r="D1200" i="3"/>
  <c r="F1200" i="3" s="1"/>
  <c r="D1201" i="3"/>
  <c r="F1201" i="3" s="1"/>
  <c r="D1202" i="3"/>
  <c r="F1202" i="3" s="1"/>
  <c r="D1238" i="4"/>
  <c r="F1238" i="4" s="1"/>
  <c r="D1239" i="4"/>
  <c r="F1239" i="4" s="1"/>
  <c r="D1240" i="4"/>
  <c r="F1240" i="4" s="1"/>
  <c r="D1241" i="4"/>
  <c r="F1241" i="4" s="1"/>
  <c r="D1242" i="4"/>
  <c r="F1242" i="4" s="1"/>
  <c r="D1243" i="4"/>
  <c r="F1243" i="4" s="1"/>
  <c r="D1244" i="4"/>
  <c r="F1244" i="4" s="1"/>
  <c r="D1245" i="4"/>
  <c r="F1245" i="4" s="1"/>
  <c r="D1246" i="4"/>
  <c r="F1246" i="4" s="1"/>
  <c r="D1247" i="4"/>
  <c r="F1247" i="4" s="1"/>
  <c r="D1248" i="4"/>
  <c r="F1248" i="4" s="1"/>
  <c r="D1249" i="4"/>
  <c r="F1249" i="4" s="1"/>
  <c r="D1250" i="4"/>
  <c r="F1250" i="4" s="1"/>
  <c r="D1251" i="4"/>
  <c r="F1251" i="4" s="1"/>
  <c r="D1252" i="4"/>
  <c r="F1252" i="4" s="1"/>
  <c r="D1253" i="4"/>
  <c r="F1253" i="4" s="1"/>
  <c r="D1187" i="3"/>
  <c r="F1187" i="3" s="1"/>
  <c r="D1188" i="3"/>
  <c r="F1188" i="3" s="1"/>
  <c r="D1189" i="3"/>
  <c r="F1189" i="3" s="1"/>
  <c r="D1190" i="3"/>
  <c r="F1190" i="3" s="1"/>
  <c r="D1191" i="3"/>
  <c r="F1191" i="3" s="1"/>
  <c r="D1192" i="3"/>
  <c r="F1192" i="3" s="1"/>
  <c r="D1193" i="3"/>
  <c r="F1193" i="3" s="1"/>
  <c r="D1194" i="3"/>
  <c r="F1194" i="3" s="1"/>
  <c r="D1218" i="4"/>
  <c r="F1218" i="4" s="1"/>
  <c r="D1219" i="4"/>
  <c r="F1219" i="4" s="1"/>
  <c r="D1220" i="4"/>
  <c r="F1220" i="4" s="1"/>
  <c r="D1221" i="4"/>
  <c r="F1221" i="4" s="1"/>
  <c r="D1222" i="4"/>
  <c r="F1222" i="4" s="1"/>
  <c r="D1223" i="4"/>
  <c r="F1223" i="4" s="1"/>
  <c r="D1224" i="4"/>
  <c r="F1224" i="4" s="1"/>
  <c r="D1225" i="4"/>
  <c r="F1225" i="4" s="1"/>
  <c r="D1226" i="4"/>
  <c r="F1226" i="4" s="1"/>
  <c r="D1227" i="4"/>
  <c r="F1227" i="4" s="1"/>
  <c r="D1228" i="4"/>
  <c r="F1228" i="4" s="1"/>
  <c r="D1229" i="4"/>
  <c r="F1229" i="4" s="1"/>
  <c r="D1230" i="4"/>
  <c r="F1230" i="4" s="1"/>
  <c r="D1231" i="4"/>
  <c r="F1231" i="4" s="1"/>
  <c r="D1232" i="4"/>
  <c r="F1232" i="4" s="1"/>
  <c r="D1233" i="4"/>
  <c r="F1233" i="4" s="1"/>
  <c r="D1234" i="4"/>
  <c r="F1234" i="4" s="1"/>
  <c r="D1235" i="4"/>
  <c r="F1235" i="4" s="1"/>
  <c r="D1236" i="4"/>
  <c r="F1236" i="4" s="1"/>
  <c r="D1237" i="4"/>
  <c r="F1237" i="4" s="1"/>
  <c r="D1177" i="3"/>
  <c r="F1177" i="3" s="1"/>
  <c r="D1178" i="3"/>
  <c r="F1178" i="3" s="1"/>
  <c r="D1179" i="3"/>
  <c r="F1179" i="3" s="1"/>
  <c r="D1180" i="3"/>
  <c r="F1180" i="3" s="1"/>
  <c r="D1181" i="3"/>
  <c r="F1181" i="3" s="1"/>
  <c r="D1182" i="3"/>
  <c r="F1182" i="3" s="1"/>
  <c r="D1183" i="3"/>
  <c r="F1183" i="3" s="1"/>
  <c r="D1184" i="3"/>
  <c r="F1184" i="3" s="1"/>
  <c r="D1185" i="3"/>
  <c r="F1185" i="3" s="1"/>
  <c r="D1186" i="3"/>
  <c r="F1186" i="3" s="1"/>
  <c r="F459" i="3" l="1"/>
  <c r="D1204" i="4"/>
  <c r="F1204" i="4" s="1"/>
  <c r="D1205" i="4"/>
  <c r="F1205" i="4" s="1"/>
  <c r="D1206" i="4"/>
  <c r="F1206" i="4" s="1"/>
  <c r="D1207" i="4"/>
  <c r="F1207" i="4" s="1"/>
  <c r="D1208" i="4"/>
  <c r="F1208" i="4" s="1"/>
  <c r="D1209" i="4"/>
  <c r="F1209" i="4" s="1"/>
  <c r="D1210" i="4"/>
  <c r="F1210" i="4" s="1"/>
  <c r="D1211" i="4"/>
  <c r="F1211" i="4" s="1"/>
  <c r="D1212" i="4"/>
  <c r="F1212" i="4" s="1"/>
  <c r="D1213" i="4"/>
  <c r="F1213" i="4" s="1"/>
  <c r="D1214" i="4"/>
  <c r="F1214" i="4" s="1"/>
  <c r="D1215" i="4"/>
  <c r="F1215" i="4" s="1"/>
  <c r="D1216" i="4"/>
  <c r="F1216" i="4" s="1"/>
  <c r="D1217" i="4"/>
  <c r="F1217" i="4" s="1"/>
  <c r="D1167" i="3"/>
  <c r="F1167" i="3" s="1"/>
  <c r="D1168" i="3"/>
  <c r="F1168" i="3" s="1"/>
  <c r="D1169" i="3"/>
  <c r="F1169" i="3" s="1"/>
  <c r="D1170" i="3"/>
  <c r="F1170" i="3" s="1"/>
  <c r="D1171" i="3"/>
  <c r="F1171" i="3" s="1"/>
  <c r="D1172" i="3"/>
  <c r="F1172" i="3" s="1"/>
  <c r="D1173" i="3"/>
  <c r="F1173" i="3" s="1"/>
  <c r="D1174" i="3"/>
  <c r="F1174" i="3" s="1"/>
  <c r="D1175" i="3"/>
  <c r="F1175" i="3" s="1"/>
  <c r="D1176" i="3"/>
  <c r="F1176" i="3" s="1"/>
  <c r="D1190" i="4"/>
  <c r="F1190" i="4" s="1"/>
  <c r="D1191" i="4"/>
  <c r="F1191" i="4" s="1"/>
  <c r="D1192" i="4"/>
  <c r="F1192" i="4" s="1"/>
  <c r="D1193" i="4"/>
  <c r="F1193" i="4" s="1"/>
  <c r="D1194" i="4"/>
  <c r="F1194" i="4" s="1"/>
  <c r="D1195" i="4"/>
  <c r="F1195" i="4" s="1"/>
  <c r="D1196" i="4"/>
  <c r="F1196" i="4" s="1"/>
  <c r="D1197" i="4"/>
  <c r="F1197" i="4" s="1"/>
  <c r="D1198" i="4"/>
  <c r="F1198" i="4" s="1"/>
  <c r="D1199" i="4"/>
  <c r="F1199" i="4" s="1"/>
  <c r="D1200" i="4"/>
  <c r="F1200" i="4" s="1"/>
  <c r="D1201" i="4"/>
  <c r="F1201" i="4" s="1"/>
  <c r="D1202" i="4"/>
  <c r="F1202" i="4" s="1"/>
  <c r="D1203" i="4"/>
  <c r="F1203" i="4" s="1"/>
  <c r="D1156" i="3"/>
  <c r="F1156" i="3" s="1"/>
  <c r="D1157" i="3"/>
  <c r="F1157" i="3" s="1"/>
  <c r="D1158" i="3"/>
  <c r="F1158" i="3" s="1"/>
  <c r="D1159" i="3"/>
  <c r="F1159" i="3" s="1"/>
  <c r="D1160" i="3"/>
  <c r="F1160" i="3" s="1"/>
  <c r="D1161" i="3"/>
  <c r="F1161" i="3" s="1"/>
  <c r="D1162" i="3"/>
  <c r="F1162" i="3" s="1"/>
  <c r="D1163" i="3"/>
  <c r="F1163" i="3" s="1"/>
  <c r="D1164" i="3"/>
  <c r="F1164" i="3" s="1"/>
  <c r="D1165" i="3"/>
  <c r="F1165" i="3" s="1"/>
  <c r="D1166" i="3"/>
  <c r="F1166" i="3" s="1"/>
  <c r="D1187" i="4"/>
  <c r="F1187" i="4" s="1"/>
  <c r="D1188" i="4"/>
  <c r="F1188" i="4" s="1"/>
  <c r="D1189" i="4"/>
  <c r="F1189" i="4" s="1"/>
  <c r="D1175" i="4"/>
  <c r="F1175" i="4" s="1"/>
  <c r="D1176" i="4"/>
  <c r="F1176" i="4" s="1"/>
  <c r="D1177" i="4"/>
  <c r="F1177" i="4" s="1"/>
  <c r="D1178" i="4"/>
  <c r="F1178" i="4" s="1"/>
  <c r="D1179" i="4"/>
  <c r="F1179" i="4" s="1"/>
  <c r="D1180" i="4"/>
  <c r="F1180" i="4" s="1"/>
  <c r="D1181" i="4"/>
  <c r="F1181" i="4" s="1"/>
  <c r="D1182" i="4"/>
  <c r="F1182" i="4" s="1"/>
  <c r="D1183" i="4"/>
  <c r="F1183" i="4" s="1"/>
  <c r="D1184" i="4"/>
  <c r="F1184" i="4" s="1"/>
  <c r="D1185" i="4"/>
  <c r="F1185" i="4" s="1"/>
  <c r="D1186" i="4"/>
  <c r="F1186" i="4" s="1"/>
  <c r="D1146" i="3"/>
  <c r="F1146" i="3" s="1"/>
  <c r="D1147" i="3"/>
  <c r="F1147" i="3" s="1"/>
  <c r="D1148" i="3"/>
  <c r="F1148" i="3" s="1"/>
  <c r="D1149" i="3"/>
  <c r="F1149" i="3" s="1"/>
  <c r="D1150" i="3"/>
  <c r="F1150" i="3" s="1"/>
  <c r="D1151" i="3"/>
  <c r="F1151" i="3" s="1"/>
  <c r="D1152" i="3"/>
  <c r="F1152" i="3" s="1"/>
  <c r="D1153" i="3"/>
  <c r="F1153" i="3" s="1"/>
  <c r="D1154" i="3"/>
  <c r="F1154" i="3" s="1"/>
  <c r="D1155" i="3"/>
  <c r="F1155" i="3" s="1"/>
  <c r="D1157" i="4"/>
  <c r="F1157" i="4" s="1"/>
  <c r="D1158" i="4"/>
  <c r="F1158" i="4" s="1"/>
  <c r="D1159" i="4"/>
  <c r="F1159" i="4" s="1"/>
  <c r="D1160" i="4"/>
  <c r="F1160" i="4" s="1"/>
  <c r="D1161" i="4"/>
  <c r="F1161" i="4" s="1"/>
  <c r="D1162" i="4"/>
  <c r="F1162" i="4" s="1"/>
  <c r="D1163" i="4"/>
  <c r="F1163" i="4" s="1"/>
  <c r="D1164" i="4"/>
  <c r="F1164" i="4" s="1"/>
  <c r="D1165" i="4"/>
  <c r="F1165" i="4" s="1"/>
  <c r="D1166" i="4"/>
  <c r="F1166" i="4" s="1"/>
  <c r="D1167" i="4"/>
  <c r="F1167" i="4" s="1"/>
  <c r="D1168" i="4"/>
  <c r="F1168" i="4" s="1"/>
  <c r="D1169" i="4"/>
  <c r="F1169" i="4" s="1"/>
  <c r="D1170" i="4"/>
  <c r="F1170" i="4" s="1"/>
  <c r="D1171" i="4"/>
  <c r="F1171" i="4" s="1"/>
  <c r="D1172" i="4"/>
  <c r="F1172" i="4" s="1"/>
  <c r="D1173" i="4"/>
  <c r="F1173" i="4" s="1"/>
  <c r="D1174" i="4"/>
  <c r="F1174" i="4" s="1"/>
  <c r="D1135" i="3"/>
  <c r="F1135" i="3" s="1"/>
  <c r="D1136" i="3"/>
  <c r="F1136" i="3" s="1"/>
  <c r="D1137" i="3"/>
  <c r="F1137" i="3" s="1"/>
  <c r="D1138" i="3"/>
  <c r="F1138" i="3" s="1"/>
  <c r="D1139" i="3"/>
  <c r="F1139" i="3" s="1"/>
  <c r="D1140" i="3"/>
  <c r="F1140" i="3" s="1"/>
  <c r="D1141" i="3"/>
  <c r="F1141" i="3" s="1"/>
  <c r="D1142" i="3"/>
  <c r="F1142" i="3" s="1"/>
  <c r="D1143" i="3"/>
  <c r="F1143" i="3" s="1"/>
  <c r="D1144" i="3"/>
  <c r="F1144" i="3" s="1"/>
  <c r="D1145" i="3"/>
  <c r="F1145" i="3" s="1"/>
  <c r="D1142" i="4"/>
  <c r="F1142" i="4" s="1"/>
  <c r="D1143" i="4"/>
  <c r="F1143" i="4" s="1"/>
  <c r="D1144" i="4"/>
  <c r="F1144" i="4" s="1"/>
  <c r="D1145" i="4"/>
  <c r="F1145" i="4" s="1"/>
  <c r="D1146" i="4"/>
  <c r="F1146" i="4" s="1"/>
  <c r="D1147" i="4"/>
  <c r="F1147" i="4" s="1"/>
  <c r="D1148" i="4"/>
  <c r="F1148" i="4" s="1"/>
  <c r="D1149" i="4"/>
  <c r="F1149" i="4" s="1"/>
  <c r="D1150" i="4"/>
  <c r="F1150" i="4" s="1"/>
  <c r="D1151" i="4"/>
  <c r="F1151" i="4" s="1"/>
  <c r="D1152" i="4"/>
  <c r="F1152" i="4" s="1"/>
  <c r="D1153" i="4"/>
  <c r="F1153" i="4" s="1"/>
  <c r="D1154" i="4"/>
  <c r="F1154" i="4" s="1"/>
  <c r="D1155" i="4"/>
  <c r="F1155" i="4" s="1"/>
  <c r="D1156" i="4"/>
  <c r="F1156" i="4" s="1"/>
  <c r="D1125" i="3"/>
  <c r="F1125" i="3" s="1"/>
  <c r="D1126" i="3"/>
  <c r="F1126" i="3" s="1"/>
  <c r="D1127" i="3"/>
  <c r="F1127" i="3" s="1"/>
  <c r="D1128" i="3"/>
  <c r="F1128" i="3" s="1"/>
  <c r="D1129" i="3"/>
  <c r="F1129" i="3" s="1"/>
  <c r="D1130" i="3"/>
  <c r="F1130" i="3" s="1"/>
  <c r="D1131" i="3"/>
  <c r="F1131" i="3" s="1"/>
  <c r="D1132" i="3"/>
  <c r="F1132" i="3" s="1"/>
  <c r="D1133" i="3"/>
  <c r="F1133" i="3" s="1"/>
  <c r="D1134" i="3"/>
  <c r="F1134" i="3" s="1"/>
  <c r="D1124" i="4"/>
  <c r="F1124" i="4" s="1"/>
  <c r="D1125" i="4"/>
  <c r="F1125" i="4" s="1"/>
  <c r="D1126" i="4"/>
  <c r="F1126" i="4" s="1"/>
  <c r="D1127" i="4"/>
  <c r="F1127" i="4" s="1"/>
  <c r="D1128" i="4"/>
  <c r="F1128" i="4" s="1"/>
  <c r="D1129" i="4"/>
  <c r="F1129" i="4" s="1"/>
  <c r="D1130" i="4"/>
  <c r="F1130" i="4" s="1"/>
  <c r="D1131" i="4"/>
  <c r="F1131" i="4" s="1"/>
  <c r="D1132" i="4"/>
  <c r="F1132" i="4" s="1"/>
  <c r="D1133" i="4"/>
  <c r="F1133" i="4" s="1"/>
  <c r="D1134" i="4"/>
  <c r="F1134" i="4" s="1"/>
  <c r="D1135" i="4"/>
  <c r="F1135" i="4" s="1"/>
  <c r="D1136" i="4"/>
  <c r="F1136" i="4" s="1"/>
  <c r="D1137" i="4"/>
  <c r="F1137" i="4" s="1"/>
  <c r="D1138" i="4"/>
  <c r="F1138" i="4" s="1"/>
  <c r="D1139" i="4"/>
  <c r="F1139" i="4" s="1"/>
  <c r="D1140" i="4"/>
  <c r="F1140" i="4" s="1"/>
  <c r="D1141" i="4"/>
  <c r="F1141" i="4" s="1"/>
  <c r="D1114" i="3"/>
  <c r="F1114" i="3" s="1"/>
  <c r="D1115" i="3"/>
  <c r="F1115" i="3" s="1"/>
  <c r="D1116" i="3"/>
  <c r="F1116" i="3" s="1"/>
  <c r="D1117" i="3"/>
  <c r="F1117" i="3" s="1"/>
  <c r="D1118" i="3"/>
  <c r="F1118" i="3" s="1"/>
  <c r="D1119" i="3"/>
  <c r="F1119" i="3" s="1"/>
  <c r="D1120" i="3"/>
  <c r="F1120" i="3" s="1"/>
  <c r="D1121" i="3"/>
  <c r="F1121" i="3" s="1"/>
  <c r="D1122" i="3"/>
  <c r="F1122" i="3" s="1"/>
  <c r="D1123" i="3"/>
  <c r="F1123" i="3" s="1"/>
  <c r="D1124" i="3"/>
  <c r="F1124" i="3" s="1"/>
  <c r="D1107" i="4"/>
  <c r="F1107" i="4" s="1"/>
  <c r="D1108" i="4"/>
  <c r="F1108" i="4" s="1"/>
  <c r="D1109" i="4"/>
  <c r="F1109" i="4" s="1"/>
  <c r="D1110" i="4"/>
  <c r="F1110" i="4" s="1"/>
  <c r="D1111" i="4"/>
  <c r="F1111" i="4" s="1"/>
  <c r="D1112" i="4"/>
  <c r="F1112" i="4" s="1"/>
  <c r="D1113" i="4"/>
  <c r="F1113" i="4" s="1"/>
  <c r="D1114" i="4"/>
  <c r="F1114" i="4" s="1"/>
  <c r="D1115" i="4"/>
  <c r="F1115" i="4" s="1"/>
  <c r="D1116" i="4"/>
  <c r="F1116" i="4" s="1"/>
  <c r="D1117" i="4"/>
  <c r="F1117" i="4" s="1"/>
  <c r="D1118" i="4"/>
  <c r="F1118" i="4" s="1"/>
  <c r="D1119" i="4"/>
  <c r="F1119" i="4" s="1"/>
  <c r="D1120" i="4"/>
  <c r="F1120" i="4" s="1"/>
  <c r="D1121" i="4"/>
  <c r="F1121" i="4" s="1"/>
  <c r="D1122" i="4"/>
  <c r="F1122" i="4" s="1"/>
  <c r="D1123" i="4"/>
  <c r="F1123" i="4" s="1"/>
  <c r="D1103" i="3"/>
  <c r="F1103" i="3" s="1"/>
  <c r="D1104" i="3"/>
  <c r="F1104" i="3" s="1"/>
  <c r="D1105" i="3"/>
  <c r="F1105" i="3" s="1"/>
  <c r="D1106" i="3"/>
  <c r="F1106" i="3" s="1"/>
  <c r="D1107" i="3"/>
  <c r="F1107" i="3" s="1"/>
  <c r="D1108" i="3"/>
  <c r="F1108" i="3" s="1"/>
  <c r="D1109" i="3"/>
  <c r="F1109" i="3" s="1"/>
  <c r="D1110" i="3"/>
  <c r="F1110" i="3" s="1"/>
  <c r="D1111" i="3"/>
  <c r="F1111" i="3" s="1"/>
  <c r="D1112" i="3"/>
  <c r="F1112" i="3" s="1"/>
  <c r="D1113" i="3"/>
  <c r="F1113" i="3" s="1"/>
  <c r="D1089" i="4" l="1"/>
  <c r="F1089" i="4" s="1"/>
  <c r="D1090" i="4"/>
  <c r="F1090" i="4" s="1"/>
  <c r="D1091" i="4"/>
  <c r="F1091" i="4" s="1"/>
  <c r="D1092" i="4"/>
  <c r="F1092" i="4" s="1"/>
  <c r="D1093" i="4"/>
  <c r="F1093" i="4" s="1"/>
  <c r="D1094" i="4"/>
  <c r="F1094" i="4" s="1"/>
  <c r="D1095" i="4"/>
  <c r="F1095" i="4" s="1"/>
  <c r="D1096" i="4"/>
  <c r="F1096" i="4" s="1"/>
  <c r="D1097" i="4"/>
  <c r="F1097" i="4" s="1"/>
  <c r="D1098" i="4"/>
  <c r="F1098" i="4" s="1"/>
  <c r="D1099" i="4"/>
  <c r="F1099" i="4" s="1"/>
  <c r="D1100" i="4"/>
  <c r="F1100" i="4" s="1"/>
  <c r="D1101" i="4"/>
  <c r="F1101" i="4" s="1"/>
  <c r="D1102" i="4"/>
  <c r="F1102" i="4" s="1"/>
  <c r="D1103" i="4"/>
  <c r="F1103" i="4" s="1"/>
  <c r="D1104" i="4"/>
  <c r="F1104" i="4" s="1"/>
  <c r="D1105" i="4"/>
  <c r="F1105" i="4" s="1"/>
  <c r="D1106" i="4"/>
  <c r="F1106" i="4" s="1"/>
  <c r="D1091" i="3"/>
  <c r="F1091" i="3" s="1"/>
  <c r="D1092" i="3"/>
  <c r="F1092" i="3" s="1"/>
  <c r="D1093" i="3"/>
  <c r="F1093" i="3" s="1"/>
  <c r="D1094" i="3"/>
  <c r="F1094" i="3" s="1"/>
  <c r="D1095" i="3"/>
  <c r="F1095" i="3" s="1"/>
  <c r="D1096" i="3"/>
  <c r="F1096" i="3" s="1"/>
  <c r="D1097" i="3"/>
  <c r="F1097" i="3" s="1"/>
  <c r="D1098" i="3"/>
  <c r="F1098" i="3" s="1"/>
  <c r="D1099" i="3"/>
  <c r="F1099" i="3" s="1"/>
  <c r="D1100" i="3"/>
  <c r="F1100" i="3" s="1"/>
  <c r="D1101" i="3"/>
  <c r="F1101" i="3" s="1"/>
  <c r="D1102" i="3"/>
  <c r="F1102" i="3" s="1"/>
  <c r="D1074" i="4"/>
  <c r="F1074" i="4" s="1"/>
  <c r="D1075" i="4"/>
  <c r="F1075" i="4" s="1"/>
  <c r="D1076" i="4"/>
  <c r="F1076" i="4" s="1"/>
  <c r="D1077" i="4"/>
  <c r="F1077" i="4" s="1"/>
  <c r="D1078" i="4"/>
  <c r="F1078" i="4" s="1"/>
  <c r="D1079" i="4"/>
  <c r="F1079" i="4" s="1"/>
  <c r="D1080" i="4"/>
  <c r="F1080" i="4" s="1"/>
  <c r="D1081" i="4"/>
  <c r="F1081" i="4" s="1"/>
  <c r="D1082" i="4"/>
  <c r="F1082" i="4" s="1"/>
  <c r="D1083" i="4"/>
  <c r="F1083" i="4" s="1"/>
  <c r="D1084" i="4"/>
  <c r="F1084" i="4" s="1"/>
  <c r="D1085" i="4"/>
  <c r="F1085" i="4" s="1"/>
  <c r="D1086" i="4"/>
  <c r="F1086" i="4" s="1"/>
  <c r="D1087" i="4"/>
  <c r="F1087" i="4" s="1"/>
  <c r="D1088" i="4"/>
  <c r="F1088" i="4" s="1"/>
  <c r="D1080" i="3"/>
  <c r="F1080" i="3" s="1"/>
  <c r="D1081" i="3"/>
  <c r="F1081" i="3" s="1"/>
  <c r="D1082" i="3"/>
  <c r="F1082" i="3" s="1"/>
  <c r="D1083" i="3"/>
  <c r="F1083" i="3" s="1"/>
  <c r="D1084" i="3"/>
  <c r="F1084" i="3" s="1"/>
  <c r="D1085" i="3"/>
  <c r="F1085" i="3" s="1"/>
  <c r="D1086" i="3"/>
  <c r="F1086" i="3" s="1"/>
  <c r="D1087" i="3"/>
  <c r="F1087" i="3" s="1"/>
  <c r="D1088" i="3"/>
  <c r="F1088" i="3" s="1"/>
  <c r="D1089" i="3"/>
  <c r="F1089" i="3" s="1"/>
  <c r="D1090" i="3"/>
  <c r="F1090" i="3" s="1"/>
  <c r="D1056" i="4"/>
  <c r="F1056" i="4" s="1"/>
  <c r="D1057" i="4"/>
  <c r="F1057" i="4" s="1"/>
  <c r="D1058" i="4"/>
  <c r="F1058" i="4" s="1"/>
  <c r="D1059" i="4"/>
  <c r="F1059" i="4" s="1"/>
  <c r="D1060" i="4"/>
  <c r="F1060" i="4" s="1"/>
  <c r="D1061" i="4"/>
  <c r="F1061" i="4" s="1"/>
  <c r="D1062" i="4"/>
  <c r="F1062" i="4" s="1"/>
  <c r="D1063" i="4"/>
  <c r="F1063" i="4" s="1"/>
  <c r="D1064" i="4"/>
  <c r="F1064" i="4" s="1"/>
  <c r="D1065" i="4"/>
  <c r="F1065" i="4" s="1"/>
  <c r="D1066" i="4"/>
  <c r="F1066" i="4" s="1"/>
  <c r="D1067" i="4"/>
  <c r="F1067" i="4" s="1"/>
  <c r="D1068" i="4"/>
  <c r="F1068" i="4" s="1"/>
  <c r="D1069" i="4"/>
  <c r="F1069" i="4" s="1"/>
  <c r="D1070" i="4"/>
  <c r="F1070" i="4" s="1"/>
  <c r="D1071" i="4"/>
  <c r="F1071" i="4" s="1"/>
  <c r="D1072" i="4"/>
  <c r="F1072" i="4" s="1"/>
  <c r="D1073" i="4"/>
  <c r="F1073" i="4" s="1"/>
  <c r="D1068" i="3"/>
  <c r="F1068" i="3" s="1"/>
  <c r="D1069" i="3"/>
  <c r="F1069" i="3" s="1"/>
  <c r="D1070" i="3"/>
  <c r="F1070" i="3" s="1"/>
  <c r="D1071" i="3"/>
  <c r="F1071" i="3" s="1"/>
  <c r="D1072" i="3"/>
  <c r="F1072" i="3" s="1"/>
  <c r="D1073" i="3"/>
  <c r="F1073" i="3" s="1"/>
  <c r="D1074" i="3"/>
  <c r="F1074" i="3" s="1"/>
  <c r="D1075" i="3"/>
  <c r="F1075" i="3" s="1"/>
  <c r="D1076" i="3"/>
  <c r="F1076" i="3" s="1"/>
  <c r="D1077" i="3"/>
  <c r="F1077" i="3" s="1"/>
  <c r="D1078" i="3"/>
  <c r="F1078" i="3" s="1"/>
  <c r="D1079" i="3"/>
  <c r="F1079" i="3" s="1"/>
  <c r="D1040" i="4"/>
  <c r="F1040" i="4" s="1"/>
  <c r="D1041" i="4"/>
  <c r="F1041" i="4" s="1"/>
  <c r="D1042" i="4"/>
  <c r="F1042" i="4" s="1"/>
  <c r="D1043" i="4"/>
  <c r="F1043" i="4" s="1"/>
  <c r="D1044" i="4"/>
  <c r="F1044" i="4" s="1"/>
  <c r="D1045" i="4"/>
  <c r="F1045" i="4" s="1"/>
  <c r="D1046" i="4"/>
  <c r="F1046" i="4" s="1"/>
  <c r="D1047" i="4"/>
  <c r="F1047" i="4" s="1"/>
  <c r="D1048" i="4"/>
  <c r="F1048" i="4" s="1"/>
  <c r="D1049" i="4"/>
  <c r="F1049" i="4" s="1"/>
  <c r="D1050" i="4"/>
  <c r="F1050" i="4" s="1"/>
  <c r="D1051" i="4"/>
  <c r="F1051" i="4" s="1"/>
  <c r="D1052" i="4"/>
  <c r="F1052" i="4" s="1"/>
  <c r="D1053" i="4"/>
  <c r="F1053" i="4" s="1"/>
  <c r="D1054" i="4"/>
  <c r="F1054" i="4" s="1"/>
  <c r="D1055" i="4"/>
  <c r="F1055" i="4" s="1"/>
  <c r="D1058" i="3"/>
  <c r="F1058" i="3" s="1"/>
  <c r="D1059" i="3"/>
  <c r="F1059" i="3" s="1"/>
  <c r="D1060" i="3"/>
  <c r="F1060" i="3" s="1"/>
  <c r="D1061" i="3"/>
  <c r="F1061" i="3" s="1"/>
  <c r="D1062" i="3"/>
  <c r="F1062" i="3" s="1"/>
  <c r="D1063" i="3"/>
  <c r="F1063" i="3" s="1"/>
  <c r="D1064" i="3"/>
  <c r="F1064" i="3" s="1"/>
  <c r="D1065" i="3"/>
  <c r="F1065" i="3" s="1"/>
  <c r="D1066" i="3"/>
  <c r="F1066" i="3" s="1"/>
  <c r="D1067" i="3"/>
  <c r="F1067" i="3" s="1"/>
  <c r="D1022" i="4"/>
  <c r="F1022" i="4" s="1"/>
  <c r="D1023" i="4"/>
  <c r="F1023" i="4" s="1"/>
  <c r="D1024" i="4"/>
  <c r="F1024" i="4" s="1"/>
  <c r="D1025" i="4"/>
  <c r="F1025" i="4" s="1"/>
  <c r="D1026" i="4"/>
  <c r="F1026" i="4" s="1"/>
  <c r="D1027" i="4"/>
  <c r="F1027" i="4" s="1"/>
  <c r="D1028" i="4"/>
  <c r="F1028" i="4" s="1"/>
  <c r="D1029" i="4"/>
  <c r="F1029" i="4" s="1"/>
  <c r="D1030" i="4"/>
  <c r="F1030" i="4" s="1"/>
  <c r="D1031" i="4"/>
  <c r="F1031" i="4" s="1"/>
  <c r="D1032" i="4"/>
  <c r="F1032" i="4" s="1"/>
  <c r="D1033" i="4"/>
  <c r="F1033" i="4" s="1"/>
  <c r="D1034" i="4"/>
  <c r="F1034" i="4" s="1"/>
  <c r="D1035" i="4"/>
  <c r="F1035" i="4" s="1"/>
  <c r="D1036" i="4"/>
  <c r="F1036" i="4" s="1"/>
  <c r="D1037" i="4"/>
  <c r="F1037" i="4" s="1"/>
  <c r="D1038" i="4"/>
  <c r="F1038" i="4" s="1"/>
  <c r="D1039" i="4"/>
  <c r="F1039" i="4" s="1"/>
  <c r="D1048" i="3"/>
  <c r="F1048" i="3" s="1"/>
  <c r="D1049" i="3"/>
  <c r="F1049" i="3" s="1"/>
  <c r="D1050" i="3"/>
  <c r="F1050" i="3" s="1"/>
  <c r="D1051" i="3"/>
  <c r="F1051" i="3" s="1"/>
  <c r="D1052" i="3"/>
  <c r="F1052" i="3" s="1"/>
  <c r="D1053" i="3"/>
  <c r="F1053" i="3" s="1"/>
  <c r="D1054" i="3"/>
  <c r="F1054" i="3" s="1"/>
  <c r="D1055" i="3"/>
  <c r="F1055" i="3" s="1"/>
  <c r="D1056" i="3"/>
  <c r="F1056" i="3" s="1"/>
  <c r="D1057" i="3"/>
  <c r="F1057" i="3" s="1"/>
  <c r="D1003" i="4"/>
  <c r="F1003" i="4" s="1"/>
  <c r="D1004" i="4"/>
  <c r="F1004" i="4" s="1"/>
  <c r="D1005" i="4"/>
  <c r="F1005" i="4" s="1"/>
  <c r="D1006" i="4"/>
  <c r="F1006" i="4" s="1"/>
  <c r="D1007" i="4"/>
  <c r="F1007" i="4" s="1"/>
  <c r="D1008" i="4"/>
  <c r="F1008" i="4" s="1"/>
  <c r="D1009" i="4"/>
  <c r="F1009" i="4" s="1"/>
  <c r="D1010" i="4"/>
  <c r="F1010" i="4" s="1"/>
  <c r="D1011" i="4"/>
  <c r="F1011" i="4" s="1"/>
  <c r="D1012" i="4"/>
  <c r="F1012" i="4" s="1"/>
  <c r="D1013" i="4"/>
  <c r="F1013" i="4" s="1"/>
  <c r="D1014" i="4"/>
  <c r="F1014" i="4" s="1"/>
  <c r="D1015" i="4"/>
  <c r="F1015" i="4" s="1"/>
  <c r="D1016" i="4"/>
  <c r="F1016" i="4" s="1"/>
  <c r="D1017" i="4"/>
  <c r="F1017" i="4" s="1"/>
  <c r="D1018" i="4"/>
  <c r="F1018" i="4" s="1"/>
  <c r="D1019" i="4"/>
  <c r="F1019" i="4" s="1"/>
  <c r="D1020" i="4"/>
  <c r="F1020" i="4" s="1"/>
  <c r="D1021" i="4"/>
  <c r="F1021" i="4" s="1"/>
  <c r="D1038" i="3"/>
  <c r="F1038" i="3" s="1"/>
  <c r="D1039" i="3"/>
  <c r="F1039" i="3" s="1"/>
  <c r="D1040" i="3"/>
  <c r="F1040" i="3" s="1"/>
  <c r="D1041" i="3"/>
  <c r="F1041" i="3" s="1"/>
  <c r="D1042" i="3"/>
  <c r="F1042" i="3" s="1"/>
  <c r="D1043" i="3"/>
  <c r="F1043" i="3" s="1"/>
  <c r="D1044" i="3"/>
  <c r="F1044" i="3" s="1"/>
  <c r="D1045" i="3"/>
  <c r="F1045" i="3" s="1"/>
  <c r="D1046" i="3"/>
  <c r="F1046" i="3" s="1"/>
  <c r="D1047" i="3"/>
  <c r="F1047" i="3" s="1"/>
  <c r="D447" i="4" l="1"/>
  <c r="F447" i="4" s="1"/>
  <c r="D448" i="4"/>
  <c r="F448" i="4" s="1"/>
  <c r="D449" i="4"/>
  <c r="F449" i="4" s="1"/>
  <c r="D450" i="4"/>
  <c r="F450" i="4" s="1"/>
  <c r="D451" i="4"/>
  <c r="F451" i="4" s="1"/>
  <c r="D452" i="4"/>
  <c r="F452" i="4" s="1"/>
  <c r="D453" i="4"/>
  <c r="D946" i="4" l="1"/>
  <c r="F946" i="4" s="1"/>
  <c r="D947" i="4"/>
  <c r="F947" i="4" s="1"/>
  <c r="D948" i="4"/>
  <c r="F948" i="4" s="1"/>
  <c r="D949" i="4"/>
  <c r="F949" i="4" s="1"/>
  <c r="D950" i="4"/>
  <c r="F950" i="4" s="1"/>
  <c r="D951" i="4"/>
  <c r="F951" i="4" s="1"/>
  <c r="D952" i="4"/>
  <c r="F952" i="4" s="1"/>
  <c r="D953" i="4"/>
  <c r="F953" i="4" s="1"/>
  <c r="D954" i="4"/>
  <c r="F954" i="4" s="1"/>
  <c r="D955" i="4"/>
  <c r="F955" i="4" s="1"/>
  <c r="D956" i="4"/>
  <c r="F956" i="4" s="1"/>
  <c r="D957" i="4"/>
  <c r="F957" i="4" s="1"/>
  <c r="D958" i="4"/>
  <c r="F958" i="4" s="1"/>
  <c r="D959" i="4"/>
  <c r="F959" i="4" s="1"/>
  <c r="D960" i="4"/>
  <c r="F960" i="4" s="1"/>
  <c r="D961" i="4"/>
  <c r="F961" i="4" s="1"/>
  <c r="D962" i="4"/>
  <c r="F962" i="4" s="1"/>
  <c r="D963" i="4"/>
  <c r="F963" i="4" s="1"/>
  <c r="D1028" i="3"/>
  <c r="F1028" i="3" s="1"/>
  <c r="D1029" i="3"/>
  <c r="F1029" i="3" s="1"/>
  <c r="D1030" i="3"/>
  <c r="F1030" i="3" s="1"/>
  <c r="D1031" i="3"/>
  <c r="F1031" i="3" s="1"/>
  <c r="D1032" i="3"/>
  <c r="F1032" i="3" s="1"/>
  <c r="D1033" i="3"/>
  <c r="F1033" i="3" s="1"/>
  <c r="D1034" i="3"/>
  <c r="F1034" i="3" s="1"/>
  <c r="D1035" i="3"/>
  <c r="F1035" i="3" s="1"/>
  <c r="D1036" i="3"/>
  <c r="F1036" i="3" s="1"/>
  <c r="D1037" i="3"/>
  <c r="F1037" i="3" s="1"/>
  <c r="D984" i="4"/>
  <c r="F984" i="4" s="1"/>
  <c r="D985" i="4"/>
  <c r="F985" i="4" s="1"/>
  <c r="D986" i="4"/>
  <c r="F986" i="4" s="1"/>
  <c r="D987" i="4"/>
  <c r="F987" i="4" s="1"/>
  <c r="D988" i="4"/>
  <c r="F988" i="4" s="1"/>
  <c r="D989" i="4"/>
  <c r="F989" i="4" s="1"/>
  <c r="D990" i="4"/>
  <c r="F990" i="4" s="1"/>
  <c r="D991" i="4"/>
  <c r="F991" i="4" s="1"/>
  <c r="D992" i="4"/>
  <c r="F992" i="4" s="1"/>
  <c r="D993" i="4"/>
  <c r="F993" i="4" s="1"/>
  <c r="D994" i="4"/>
  <c r="F994" i="4" s="1"/>
  <c r="D995" i="4"/>
  <c r="F995" i="4" s="1"/>
  <c r="D996" i="4"/>
  <c r="F996" i="4" s="1"/>
  <c r="D997" i="4"/>
  <c r="F997" i="4" s="1"/>
  <c r="D998" i="4"/>
  <c r="F998" i="4" s="1"/>
  <c r="D999" i="4"/>
  <c r="F999" i="4" s="1"/>
  <c r="D1000" i="4"/>
  <c r="F1000" i="4" s="1"/>
  <c r="D1001" i="4"/>
  <c r="F1001" i="4" s="1"/>
  <c r="D1002" i="4"/>
  <c r="F1002" i="4" s="1"/>
  <c r="D964" i="4"/>
  <c r="F964" i="4" s="1"/>
  <c r="D965" i="4"/>
  <c r="F965" i="4" s="1"/>
  <c r="D966" i="4"/>
  <c r="F966" i="4" s="1"/>
  <c r="D967" i="4"/>
  <c r="F967" i="4" s="1"/>
  <c r="D968" i="4"/>
  <c r="F968" i="4" s="1"/>
  <c r="D969" i="4"/>
  <c r="F969" i="4" s="1"/>
  <c r="D970" i="4"/>
  <c r="F970" i="4" s="1"/>
  <c r="D971" i="4"/>
  <c r="F971" i="4" s="1"/>
  <c r="D972" i="4"/>
  <c r="F972" i="4" s="1"/>
  <c r="D973" i="4"/>
  <c r="F973" i="4" s="1"/>
  <c r="D974" i="4"/>
  <c r="F974" i="4" s="1"/>
  <c r="D975" i="4"/>
  <c r="F975" i="4" s="1"/>
  <c r="D976" i="4"/>
  <c r="F976" i="4" s="1"/>
  <c r="D977" i="4"/>
  <c r="F977" i="4" s="1"/>
  <c r="D978" i="4"/>
  <c r="F978" i="4" s="1"/>
  <c r="D979" i="4"/>
  <c r="F979" i="4" s="1"/>
  <c r="D980" i="4"/>
  <c r="F980" i="4" s="1"/>
  <c r="D981" i="4"/>
  <c r="F981" i="4" s="1"/>
  <c r="D982" i="4"/>
  <c r="F982" i="4" s="1"/>
  <c r="D983" i="4"/>
  <c r="F983" i="4" s="1"/>
  <c r="D1015" i="3"/>
  <c r="F1015" i="3" s="1"/>
  <c r="D1016" i="3"/>
  <c r="F1016" i="3" s="1"/>
  <c r="D1017" i="3"/>
  <c r="F1017" i="3" s="1"/>
  <c r="D1018" i="3"/>
  <c r="F1018" i="3" s="1"/>
  <c r="D1019" i="3"/>
  <c r="F1019" i="3" s="1"/>
  <c r="D1020" i="3"/>
  <c r="F1020" i="3" s="1"/>
  <c r="D1021" i="3"/>
  <c r="F1021" i="3" s="1"/>
  <c r="D1022" i="3"/>
  <c r="F1022" i="3" s="1"/>
  <c r="D1023" i="3"/>
  <c r="F1023" i="3" s="1"/>
  <c r="D1024" i="3"/>
  <c r="F1024" i="3" s="1"/>
  <c r="D1025" i="3"/>
  <c r="F1025" i="3" s="1"/>
  <c r="D1026" i="3"/>
  <c r="F1026" i="3" s="1"/>
  <c r="D1027" i="3"/>
  <c r="F1027" i="3" s="1"/>
  <c r="E886" i="4" l="1"/>
  <c r="D868" i="4"/>
  <c r="F868" i="4" s="1"/>
  <c r="D869" i="4"/>
  <c r="F869" i="4" s="1"/>
  <c r="D870" i="4"/>
  <c r="F870" i="4" s="1"/>
  <c r="D871" i="4"/>
  <c r="F871" i="4" s="1"/>
  <c r="D872" i="4"/>
  <c r="F872" i="4" s="1"/>
  <c r="D873" i="4"/>
  <c r="F873" i="4" s="1"/>
  <c r="D874" i="4"/>
  <c r="F874" i="4" s="1"/>
  <c r="D875" i="4"/>
  <c r="F875" i="4" s="1"/>
  <c r="D876" i="4"/>
  <c r="F876" i="4" s="1"/>
  <c r="D877" i="4"/>
  <c r="F877" i="4" s="1"/>
  <c r="D878" i="4"/>
  <c r="F878" i="4" s="1"/>
  <c r="D879" i="4"/>
  <c r="F879" i="4" s="1"/>
  <c r="D880" i="4"/>
  <c r="F880" i="4" s="1"/>
  <c r="D881" i="4"/>
  <c r="F881" i="4" s="1"/>
  <c r="D882" i="4"/>
  <c r="F882" i="4" s="1"/>
  <c r="D883" i="4"/>
  <c r="F883" i="4" s="1"/>
  <c r="D884" i="4"/>
  <c r="F884" i="4" s="1"/>
  <c r="D885" i="4"/>
  <c r="F885" i="4" s="1"/>
  <c r="D886" i="4"/>
  <c r="F886" i="4" s="1"/>
  <c r="D887" i="4"/>
  <c r="F887" i="4" s="1"/>
  <c r="D888" i="4"/>
  <c r="F888" i="4" s="1"/>
  <c r="D889" i="4"/>
  <c r="F889" i="4" s="1"/>
  <c r="D890" i="4"/>
  <c r="F890" i="4" s="1"/>
  <c r="D891" i="4"/>
  <c r="F891" i="4" s="1"/>
  <c r="D892" i="4"/>
  <c r="F892" i="4" s="1"/>
  <c r="D893" i="4"/>
  <c r="F893" i="4" s="1"/>
  <c r="D894" i="4"/>
  <c r="F894" i="4" s="1"/>
  <c r="D895" i="4"/>
  <c r="F895" i="4" s="1"/>
  <c r="D896" i="4"/>
  <c r="F896" i="4" s="1"/>
  <c r="D897" i="4"/>
  <c r="F897" i="4" s="1"/>
  <c r="D898" i="4"/>
  <c r="F898" i="4" s="1"/>
  <c r="D899" i="4"/>
  <c r="F899" i="4" s="1"/>
  <c r="D900" i="4"/>
  <c r="F900" i="4" s="1"/>
  <c r="D901" i="4"/>
  <c r="F901" i="4" s="1"/>
  <c r="D902" i="4"/>
  <c r="F902" i="4" s="1"/>
  <c r="D903" i="4"/>
  <c r="F903" i="4" s="1"/>
  <c r="D904" i="4"/>
  <c r="F904" i="4" s="1"/>
  <c r="D905" i="4"/>
  <c r="F905" i="4" s="1"/>
  <c r="D906" i="4"/>
  <c r="F906" i="4" s="1"/>
  <c r="D907" i="4"/>
  <c r="F907" i="4" s="1"/>
  <c r="D908" i="4"/>
  <c r="F908" i="4" s="1"/>
  <c r="D909" i="4"/>
  <c r="F909" i="4" s="1"/>
  <c r="D910" i="4"/>
  <c r="F910" i="4" s="1"/>
  <c r="D911" i="4"/>
  <c r="F911" i="4" s="1"/>
  <c r="D912" i="4"/>
  <c r="F912" i="4" s="1"/>
  <c r="D913" i="4"/>
  <c r="F913" i="4" s="1"/>
  <c r="D914" i="4"/>
  <c r="F914" i="4" s="1"/>
  <c r="D915" i="4"/>
  <c r="F915" i="4" s="1"/>
  <c r="D916" i="4"/>
  <c r="F916" i="4" s="1"/>
  <c r="D917" i="4"/>
  <c r="F917" i="4" s="1"/>
  <c r="D918" i="4"/>
  <c r="F918" i="4" s="1"/>
  <c r="D919" i="4"/>
  <c r="F919" i="4" s="1"/>
  <c r="D920" i="4"/>
  <c r="F920" i="4" s="1"/>
  <c r="D921" i="4"/>
  <c r="F921" i="4" s="1"/>
  <c r="D922" i="4"/>
  <c r="F922" i="4" s="1"/>
  <c r="D923" i="4"/>
  <c r="F923" i="4" s="1"/>
  <c r="D924" i="4"/>
  <c r="F924" i="4" s="1"/>
  <c r="D925" i="4"/>
  <c r="F925" i="4" s="1"/>
  <c r="D926" i="4"/>
  <c r="F926" i="4" s="1"/>
  <c r="D927" i="4"/>
  <c r="F927" i="4" s="1"/>
  <c r="D928" i="4"/>
  <c r="F928" i="4" s="1"/>
  <c r="D929" i="4"/>
  <c r="F929" i="4" s="1"/>
  <c r="D930" i="4"/>
  <c r="F930" i="4" s="1"/>
  <c r="D931" i="4"/>
  <c r="F931" i="4" s="1"/>
  <c r="D932" i="4"/>
  <c r="F932" i="4" s="1"/>
  <c r="D933" i="4"/>
  <c r="F933" i="4" s="1"/>
  <c r="D934" i="4"/>
  <c r="F934" i="4" s="1"/>
  <c r="D935" i="4"/>
  <c r="F935" i="4" s="1"/>
  <c r="D936" i="4"/>
  <c r="F936" i="4" s="1"/>
  <c r="D937" i="4"/>
  <c r="F937" i="4" s="1"/>
  <c r="D938" i="4"/>
  <c r="F938" i="4" s="1"/>
  <c r="D939" i="4"/>
  <c r="F939" i="4" s="1"/>
  <c r="D940" i="4"/>
  <c r="F940" i="4" s="1"/>
  <c r="D941" i="4"/>
  <c r="F941" i="4" s="1"/>
  <c r="D942" i="4"/>
  <c r="F942" i="4" s="1"/>
  <c r="D943" i="4"/>
  <c r="F943" i="4" s="1"/>
  <c r="D944" i="4"/>
  <c r="F944" i="4" s="1"/>
  <c r="D945" i="4"/>
  <c r="F945" i="4" s="1"/>
  <c r="E1000" i="3"/>
  <c r="D933" i="3"/>
  <c r="F933" i="3" s="1"/>
  <c r="D934" i="3"/>
  <c r="F934" i="3" s="1"/>
  <c r="D935" i="3"/>
  <c r="F935" i="3" s="1"/>
  <c r="D936" i="3"/>
  <c r="F936" i="3" s="1"/>
  <c r="D937" i="3"/>
  <c r="F937" i="3" s="1"/>
  <c r="D938" i="3"/>
  <c r="F938" i="3" s="1"/>
  <c r="D939" i="3"/>
  <c r="F939" i="3" s="1"/>
  <c r="D940" i="3"/>
  <c r="F940" i="3" s="1"/>
  <c r="D941" i="3"/>
  <c r="F941" i="3" s="1"/>
  <c r="D942" i="3"/>
  <c r="F942" i="3" s="1"/>
  <c r="D943" i="3"/>
  <c r="F943" i="3" s="1"/>
  <c r="D944" i="3"/>
  <c r="F944" i="3" s="1"/>
  <c r="D945" i="3"/>
  <c r="F945" i="3" s="1"/>
  <c r="D946" i="3"/>
  <c r="F946" i="3" s="1"/>
  <c r="D947" i="3"/>
  <c r="F947" i="3" s="1"/>
  <c r="D948" i="3"/>
  <c r="F948" i="3" s="1"/>
  <c r="D949" i="3"/>
  <c r="F949" i="3" s="1"/>
  <c r="D950" i="3"/>
  <c r="F950" i="3" s="1"/>
  <c r="D951" i="3"/>
  <c r="F951" i="3" s="1"/>
  <c r="D952" i="3"/>
  <c r="F952" i="3" s="1"/>
  <c r="D953" i="3"/>
  <c r="F953" i="3" s="1"/>
  <c r="D954" i="3"/>
  <c r="F954" i="3" s="1"/>
  <c r="D955" i="3"/>
  <c r="F955" i="3" s="1"/>
  <c r="D956" i="3"/>
  <c r="F956" i="3" s="1"/>
  <c r="D957" i="3"/>
  <c r="F957" i="3" s="1"/>
  <c r="D958" i="3"/>
  <c r="F958" i="3" s="1"/>
  <c r="D959" i="3"/>
  <c r="F959" i="3" s="1"/>
  <c r="D960" i="3"/>
  <c r="F960" i="3" s="1"/>
  <c r="D961" i="3"/>
  <c r="F961" i="3" s="1"/>
  <c r="D962" i="3"/>
  <c r="F962" i="3" s="1"/>
  <c r="D963" i="3"/>
  <c r="F963" i="3" s="1"/>
  <c r="D964" i="3"/>
  <c r="F964" i="3" s="1"/>
  <c r="D965" i="3"/>
  <c r="F965" i="3" s="1"/>
  <c r="D966" i="3"/>
  <c r="F966" i="3" s="1"/>
  <c r="D967" i="3"/>
  <c r="F967" i="3" s="1"/>
  <c r="D968" i="3"/>
  <c r="F968" i="3" s="1"/>
  <c r="D969" i="3"/>
  <c r="F969" i="3" s="1"/>
  <c r="D970" i="3"/>
  <c r="F970" i="3" s="1"/>
  <c r="D971" i="3"/>
  <c r="F971" i="3" s="1"/>
  <c r="D972" i="3"/>
  <c r="F972" i="3" s="1"/>
  <c r="D973" i="3"/>
  <c r="F973" i="3" s="1"/>
  <c r="D974" i="3"/>
  <c r="F974" i="3" s="1"/>
  <c r="D975" i="3"/>
  <c r="F975" i="3" s="1"/>
  <c r="D976" i="3"/>
  <c r="F976" i="3" s="1"/>
  <c r="D977" i="3"/>
  <c r="F977" i="3" s="1"/>
  <c r="D978" i="3"/>
  <c r="F978" i="3" s="1"/>
  <c r="D979" i="3"/>
  <c r="F979" i="3" s="1"/>
  <c r="D980" i="3"/>
  <c r="F980" i="3" s="1"/>
  <c r="D981" i="3"/>
  <c r="F981" i="3" s="1"/>
  <c r="D982" i="3"/>
  <c r="F982" i="3" s="1"/>
  <c r="D983" i="3"/>
  <c r="F983" i="3" s="1"/>
  <c r="D984" i="3"/>
  <c r="F984" i="3" s="1"/>
  <c r="D985" i="3"/>
  <c r="F985" i="3" s="1"/>
  <c r="D986" i="3"/>
  <c r="F986" i="3" s="1"/>
  <c r="D987" i="3"/>
  <c r="F987" i="3" s="1"/>
  <c r="D988" i="3"/>
  <c r="F988" i="3" s="1"/>
  <c r="D989" i="3"/>
  <c r="F989" i="3" s="1"/>
  <c r="D990" i="3"/>
  <c r="F990" i="3" s="1"/>
  <c r="D991" i="3"/>
  <c r="F991" i="3" s="1"/>
  <c r="D992" i="3"/>
  <c r="F992" i="3" s="1"/>
  <c r="D993" i="3"/>
  <c r="F993" i="3" s="1"/>
  <c r="D994" i="3"/>
  <c r="F994" i="3" s="1"/>
  <c r="D995" i="3"/>
  <c r="F995" i="3" s="1"/>
  <c r="D996" i="3"/>
  <c r="F996" i="3" s="1"/>
  <c r="D997" i="3"/>
  <c r="F997" i="3" s="1"/>
  <c r="D998" i="3"/>
  <c r="F998" i="3" s="1"/>
  <c r="D999" i="3"/>
  <c r="F999" i="3" s="1"/>
  <c r="D1000" i="3"/>
  <c r="F1000" i="3" s="1"/>
  <c r="D1001" i="3"/>
  <c r="F1001" i="3" s="1"/>
  <c r="D1002" i="3"/>
  <c r="F1002" i="3" s="1"/>
  <c r="D1003" i="3"/>
  <c r="F1003" i="3" s="1"/>
  <c r="D1004" i="3"/>
  <c r="F1004" i="3" s="1"/>
  <c r="D1005" i="3"/>
  <c r="F1005" i="3" s="1"/>
  <c r="D1006" i="3"/>
  <c r="F1006" i="3" s="1"/>
  <c r="D1007" i="3"/>
  <c r="F1007" i="3" s="1"/>
  <c r="D1008" i="3"/>
  <c r="F1008" i="3" s="1"/>
  <c r="D1009" i="3"/>
  <c r="F1009" i="3" s="1"/>
  <c r="D1010" i="3"/>
  <c r="F1010" i="3" s="1"/>
  <c r="D1011" i="3"/>
  <c r="F1011" i="3" s="1"/>
  <c r="D1012" i="3"/>
  <c r="F1012" i="3" s="1"/>
  <c r="D1013" i="3"/>
  <c r="F1013" i="3" s="1"/>
  <c r="D1014" i="3"/>
  <c r="F1014" i="3" s="1"/>
  <c r="E855" i="4"/>
  <c r="E837" i="4"/>
  <c r="E819" i="4"/>
  <c r="E801" i="4"/>
  <c r="E783" i="4"/>
  <c r="E765" i="4"/>
  <c r="E747" i="4"/>
  <c r="E711" i="4"/>
  <c r="E693" i="4"/>
  <c r="E675" i="4"/>
  <c r="E657" i="4"/>
  <c r="E905" i="3" l="1"/>
  <c r="E886" i="3" l="1"/>
  <c r="E829" i="3" l="1"/>
  <c r="E791" i="3" l="1"/>
  <c r="E777" i="3"/>
  <c r="E758" i="3" l="1"/>
  <c r="D705" i="3" l="1"/>
  <c r="F705" i="3" s="1"/>
  <c r="D706" i="3"/>
  <c r="F706" i="3" s="1"/>
  <c r="D707" i="3"/>
  <c r="F707" i="3" s="1"/>
  <c r="D708" i="3"/>
  <c r="F708" i="3" s="1"/>
  <c r="D709" i="3"/>
  <c r="F709" i="3" s="1"/>
  <c r="D710" i="3"/>
  <c r="F710" i="3" s="1"/>
  <c r="D711" i="3"/>
  <c r="F711" i="3" s="1"/>
  <c r="D712" i="3"/>
  <c r="F712" i="3" s="1"/>
  <c r="D713" i="3"/>
  <c r="F713" i="3" s="1"/>
  <c r="D714" i="3"/>
  <c r="F714" i="3" s="1"/>
  <c r="D715" i="3"/>
  <c r="F715" i="3" s="1"/>
  <c r="D716" i="3"/>
  <c r="F716" i="3" s="1"/>
  <c r="D717" i="3"/>
  <c r="F717" i="3" s="1"/>
  <c r="D718" i="3"/>
  <c r="F718" i="3" s="1"/>
  <c r="D719" i="3"/>
  <c r="F719" i="3" s="1"/>
  <c r="D720" i="3"/>
  <c r="F720" i="3" s="1"/>
  <c r="D721" i="3"/>
  <c r="F721" i="3" s="1"/>
  <c r="D722" i="3"/>
  <c r="F722" i="3" s="1"/>
  <c r="D723" i="3"/>
  <c r="F723" i="3" s="1"/>
  <c r="D724" i="3"/>
  <c r="F724" i="3" s="1"/>
  <c r="D725" i="3"/>
  <c r="F725" i="3" s="1"/>
  <c r="D726" i="3"/>
  <c r="F726" i="3" s="1"/>
  <c r="D727" i="3"/>
  <c r="F727" i="3" s="1"/>
  <c r="D728" i="3"/>
  <c r="F728" i="3" s="1"/>
  <c r="D729" i="3"/>
  <c r="F729" i="3" s="1"/>
  <c r="D730" i="3"/>
  <c r="F730" i="3" s="1"/>
  <c r="D731" i="3"/>
  <c r="F731" i="3" s="1"/>
  <c r="D732" i="3"/>
  <c r="F732" i="3" s="1"/>
  <c r="D733" i="3"/>
  <c r="F733" i="3" s="1"/>
  <c r="D734" i="3"/>
  <c r="F734" i="3" s="1"/>
  <c r="D735" i="3"/>
  <c r="F735" i="3" s="1"/>
  <c r="D736" i="3"/>
  <c r="F736" i="3" s="1"/>
  <c r="D737" i="3"/>
  <c r="F737" i="3" s="1"/>
  <c r="D738" i="3"/>
  <c r="F738" i="3" s="1"/>
  <c r="D739" i="3"/>
  <c r="F739" i="3" s="1"/>
  <c r="D740" i="3"/>
  <c r="F740" i="3" s="1"/>
  <c r="D741" i="3"/>
  <c r="F741" i="3" s="1"/>
  <c r="D742" i="3"/>
  <c r="F742" i="3" s="1"/>
  <c r="D743" i="3"/>
  <c r="F743" i="3" s="1"/>
  <c r="D744" i="3"/>
  <c r="F744" i="3" s="1"/>
  <c r="D745" i="3"/>
  <c r="F745" i="3" s="1"/>
  <c r="D746" i="3"/>
  <c r="F746" i="3" s="1"/>
  <c r="D747" i="3"/>
  <c r="F747" i="3" s="1"/>
  <c r="D748" i="3"/>
  <c r="F748" i="3" s="1"/>
  <c r="D749" i="3"/>
  <c r="F749" i="3" s="1"/>
  <c r="D750" i="3"/>
  <c r="F750" i="3" s="1"/>
  <c r="D751" i="3"/>
  <c r="F751" i="3" s="1"/>
  <c r="D752" i="3"/>
  <c r="F752" i="3" s="1"/>
  <c r="D753" i="3"/>
  <c r="F753" i="3" s="1"/>
  <c r="D754" i="3"/>
  <c r="F754" i="3" s="1"/>
  <c r="D755" i="3"/>
  <c r="F755" i="3" s="1"/>
  <c r="D756" i="3"/>
  <c r="F756" i="3" s="1"/>
  <c r="D757" i="3"/>
  <c r="F757" i="3" s="1"/>
  <c r="D758" i="3"/>
  <c r="F758" i="3" s="1"/>
  <c r="D759" i="3"/>
  <c r="F759" i="3" s="1"/>
  <c r="D760" i="3"/>
  <c r="F760" i="3" s="1"/>
  <c r="D761" i="3"/>
  <c r="F761" i="3" s="1"/>
  <c r="D762" i="3"/>
  <c r="F762" i="3" s="1"/>
  <c r="D763" i="3"/>
  <c r="F763" i="3" s="1"/>
  <c r="D764" i="3"/>
  <c r="F764" i="3" s="1"/>
  <c r="D765" i="3"/>
  <c r="F765" i="3" s="1"/>
  <c r="D766" i="3"/>
  <c r="F766" i="3" s="1"/>
  <c r="D767" i="3"/>
  <c r="F767" i="3" s="1"/>
  <c r="D768" i="3"/>
  <c r="F768" i="3" s="1"/>
  <c r="D769" i="3"/>
  <c r="F769" i="3" s="1"/>
  <c r="D770" i="3"/>
  <c r="F770" i="3" s="1"/>
  <c r="D771" i="3"/>
  <c r="F771" i="3" s="1"/>
  <c r="D772" i="3"/>
  <c r="F772" i="3" s="1"/>
  <c r="D773" i="3"/>
  <c r="F773" i="3" s="1"/>
  <c r="D774" i="3"/>
  <c r="F774" i="3" s="1"/>
  <c r="D775" i="3"/>
  <c r="F775" i="3" s="1"/>
  <c r="D776" i="3"/>
  <c r="F776" i="3" s="1"/>
  <c r="D777" i="3"/>
  <c r="F777" i="3" s="1"/>
  <c r="D778" i="3"/>
  <c r="F778" i="3" s="1"/>
  <c r="D779" i="3"/>
  <c r="F779" i="3" s="1"/>
  <c r="D780" i="3"/>
  <c r="F780" i="3" s="1"/>
  <c r="D781" i="3"/>
  <c r="F781" i="3" s="1"/>
  <c r="D782" i="3"/>
  <c r="F782" i="3" s="1"/>
  <c r="D783" i="3"/>
  <c r="F783" i="3" s="1"/>
  <c r="D784" i="3"/>
  <c r="F784" i="3" s="1"/>
  <c r="D785" i="3"/>
  <c r="F785" i="3" s="1"/>
  <c r="D786" i="3"/>
  <c r="F786" i="3" s="1"/>
  <c r="D787" i="3"/>
  <c r="F787" i="3" s="1"/>
  <c r="D788" i="3"/>
  <c r="F788" i="3" s="1"/>
  <c r="D789" i="3"/>
  <c r="F789" i="3" s="1"/>
  <c r="D790" i="3"/>
  <c r="F790" i="3" s="1"/>
  <c r="D791" i="3"/>
  <c r="F791" i="3" s="1"/>
  <c r="D792" i="3"/>
  <c r="F792" i="3" s="1"/>
  <c r="D793" i="3"/>
  <c r="F793" i="3" s="1"/>
  <c r="D794" i="3"/>
  <c r="F794" i="3" s="1"/>
  <c r="D795" i="3"/>
  <c r="F795" i="3" s="1"/>
  <c r="D796" i="3"/>
  <c r="F796" i="3" s="1"/>
  <c r="D797" i="3"/>
  <c r="F797" i="3" s="1"/>
  <c r="D798" i="3"/>
  <c r="F798" i="3" s="1"/>
  <c r="D799" i="3"/>
  <c r="F799" i="3" s="1"/>
  <c r="D800" i="3"/>
  <c r="F800" i="3" s="1"/>
  <c r="D801" i="3"/>
  <c r="F801" i="3" s="1"/>
  <c r="D802" i="3"/>
  <c r="F802" i="3" s="1"/>
  <c r="D803" i="3"/>
  <c r="F803" i="3" s="1"/>
  <c r="D804" i="3"/>
  <c r="F804" i="3" s="1"/>
  <c r="D805" i="3"/>
  <c r="F805" i="3" s="1"/>
  <c r="D806" i="3"/>
  <c r="F806" i="3" s="1"/>
  <c r="D807" i="3"/>
  <c r="F807" i="3" s="1"/>
  <c r="D808" i="3"/>
  <c r="F808" i="3" s="1"/>
  <c r="D809" i="3"/>
  <c r="F809" i="3" s="1"/>
  <c r="D810" i="3"/>
  <c r="F810" i="3" s="1"/>
  <c r="D811" i="3"/>
  <c r="F811" i="3" s="1"/>
  <c r="D812" i="3"/>
  <c r="F812" i="3" s="1"/>
  <c r="D813" i="3"/>
  <c r="F813" i="3" s="1"/>
  <c r="D814" i="3"/>
  <c r="F814" i="3" s="1"/>
  <c r="D815" i="3"/>
  <c r="F815" i="3" s="1"/>
  <c r="D816" i="3"/>
  <c r="F816" i="3" s="1"/>
  <c r="D817" i="3"/>
  <c r="F817" i="3" s="1"/>
  <c r="D818" i="3"/>
  <c r="F818" i="3" s="1"/>
  <c r="D819" i="3"/>
  <c r="F819" i="3" s="1"/>
  <c r="D820" i="3"/>
  <c r="F820" i="3" s="1"/>
  <c r="D821" i="3"/>
  <c r="F821" i="3" s="1"/>
  <c r="D822" i="3"/>
  <c r="F822" i="3" s="1"/>
  <c r="D823" i="3"/>
  <c r="F823" i="3" s="1"/>
  <c r="D824" i="3"/>
  <c r="F824" i="3" s="1"/>
  <c r="D825" i="3"/>
  <c r="F825" i="3" s="1"/>
  <c r="D826" i="3"/>
  <c r="F826" i="3" s="1"/>
  <c r="D827" i="3"/>
  <c r="F827" i="3" s="1"/>
  <c r="D828" i="3"/>
  <c r="F828" i="3" s="1"/>
  <c r="D829" i="3"/>
  <c r="F829" i="3" s="1"/>
  <c r="D830" i="3"/>
  <c r="F830" i="3" s="1"/>
  <c r="D831" i="3"/>
  <c r="F831" i="3" s="1"/>
  <c r="D832" i="3"/>
  <c r="F832" i="3" s="1"/>
  <c r="D833" i="3"/>
  <c r="F833" i="3" s="1"/>
  <c r="D834" i="3"/>
  <c r="F834" i="3" s="1"/>
  <c r="D835" i="3"/>
  <c r="F835" i="3" s="1"/>
  <c r="D836" i="3"/>
  <c r="F836" i="3" s="1"/>
  <c r="D837" i="3"/>
  <c r="F837" i="3" s="1"/>
  <c r="D838" i="3"/>
  <c r="F838" i="3" s="1"/>
  <c r="D839" i="3"/>
  <c r="F839" i="3" s="1"/>
  <c r="D840" i="3"/>
  <c r="F840" i="3" s="1"/>
  <c r="D841" i="3"/>
  <c r="F841" i="3" s="1"/>
  <c r="D842" i="3"/>
  <c r="F842" i="3" s="1"/>
  <c r="D843" i="3"/>
  <c r="F843" i="3" s="1"/>
  <c r="D844" i="3"/>
  <c r="F844" i="3" s="1"/>
  <c r="D845" i="3"/>
  <c r="F845" i="3" s="1"/>
  <c r="D846" i="3"/>
  <c r="F846" i="3" s="1"/>
  <c r="D847" i="3"/>
  <c r="F847" i="3" s="1"/>
  <c r="D848" i="3"/>
  <c r="F848" i="3" s="1"/>
  <c r="D849" i="3"/>
  <c r="F849" i="3" s="1"/>
  <c r="D850" i="3"/>
  <c r="F850" i="3" s="1"/>
  <c r="D851" i="3"/>
  <c r="F851" i="3" s="1"/>
  <c r="D852" i="3"/>
  <c r="F852" i="3" s="1"/>
  <c r="D853" i="3"/>
  <c r="F853" i="3" s="1"/>
  <c r="D854" i="3"/>
  <c r="F854" i="3" s="1"/>
  <c r="D855" i="3"/>
  <c r="F855" i="3" s="1"/>
  <c r="D856" i="3"/>
  <c r="F856" i="3" s="1"/>
  <c r="D857" i="3"/>
  <c r="F857" i="3" s="1"/>
  <c r="D858" i="3"/>
  <c r="F858" i="3" s="1"/>
  <c r="D859" i="3"/>
  <c r="F859" i="3" s="1"/>
  <c r="D860" i="3"/>
  <c r="F860" i="3" s="1"/>
  <c r="D861" i="3"/>
  <c r="F861" i="3" s="1"/>
  <c r="D862" i="3"/>
  <c r="F862" i="3" s="1"/>
  <c r="D863" i="3"/>
  <c r="F863" i="3" s="1"/>
  <c r="D864" i="3"/>
  <c r="F864" i="3" s="1"/>
  <c r="D865" i="3"/>
  <c r="F865" i="3" s="1"/>
  <c r="D866" i="3"/>
  <c r="F866" i="3" s="1"/>
  <c r="D867" i="3"/>
  <c r="F867" i="3" s="1"/>
  <c r="D868" i="3"/>
  <c r="F868" i="3" s="1"/>
  <c r="D869" i="3"/>
  <c r="F869" i="3" s="1"/>
  <c r="D870" i="3"/>
  <c r="F870" i="3" s="1"/>
  <c r="D871" i="3"/>
  <c r="F871" i="3" s="1"/>
  <c r="D872" i="3"/>
  <c r="F872" i="3" s="1"/>
  <c r="D873" i="3"/>
  <c r="F873" i="3" s="1"/>
  <c r="D874" i="3"/>
  <c r="F874" i="3" s="1"/>
  <c r="D875" i="3"/>
  <c r="F875" i="3" s="1"/>
  <c r="D876" i="3"/>
  <c r="F876" i="3" s="1"/>
  <c r="D877" i="3"/>
  <c r="F877" i="3" s="1"/>
  <c r="D878" i="3"/>
  <c r="F878" i="3" s="1"/>
  <c r="D879" i="3"/>
  <c r="F879" i="3" s="1"/>
  <c r="D880" i="3"/>
  <c r="F880" i="3" s="1"/>
  <c r="D881" i="3"/>
  <c r="F881" i="3" s="1"/>
  <c r="D882" i="3"/>
  <c r="F882" i="3" s="1"/>
  <c r="D883" i="3"/>
  <c r="F883" i="3" s="1"/>
  <c r="D884" i="3"/>
  <c r="F884" i="3" s="1"/>
  <c r="D885" i="3"/>
  <c r="F885" i="3" s="1"/>
  <c r="D886" i="3"/>
  <c r="F886" i="3" s="1"/>
  <c r="D887" i="3"/>
  <c r="F887" i="3" s="1"/>
  <c r="D888" i="3"/>
  <c r="F888" i="3" s="1"/>
  <c r="D889" i="3"/>
  <c r="F889" i="3" s="1"/>
  <c r="D890" i="3"/>
  <c r="F890" i="3" s="1"/>
  <c r="D891" i="3"/>
  <c r="F891" i="3" s="1"/>
  <c r="D892" i="3"/>
  <c r="F892" i="3" s="1"/>
  <c r="D893" i="3"/>
  <c r="F893" i="3" s="1"/>
  <c r="D894" i="3"/>
  <c r="F894" i="3" s="1"/>
  <c r="D895" i="3"/>
  <c r="F895" i="3" s="1"/>
  <c r="D896" i="3"/>
  <c r="F896" i="3" s="1"/>
  <c r="D897" i="3"/>
  <c r="F897" i="3" s="1"/>
  <c r="D898" i="3"/>
  <c r="F898" i="3" s="1"/>
  <c r="D899" i="3"/>
  <c r="F899" i="3" s="1"/>
  <c r="D900" i="3"/>
  <c r="F900" i="3" s="1"/>
  <c r="D901" i="3"/>
  <c r="F901" i="3" s="1"/>
  <c r="D902" i="3"/>
  <c r="F902" i="3" s="1"/>
  <c r="D903" i="3"/>
  <c r="F903" i="3" s="1"/>
  <c r="D904" i="3"/>
  <c r="F904" i="3" s="1"/>
  <c r="D905" i="3"/>
  <c r="F905" i="3" s="1"/>
  <c r="D906" i="3"/>
  <c r="F906" i="3" s="1"/>
  <c r="D907" i="3"/>
  <c r="F907" i="3" s="1"/>
  <c r="D908" i="3"/>
  <c r="F908" i="3" s="1"/>
  <c r="D909" i="3"/>
  <c r="F909" i="3" s="1"/>
  <c r="D910" i="3"/>
  <c r="F910" i="3" s="1"/>
  <c r="D911" i="3"/>
  <c r="F911" i="3" s="1"/>
  <c r="D912" i="3"/>
  <c r="F912" i="3" s="1"/>
  <c r="D913" i="3"/>
  <c r="F913" i="3" s="1"/>
  <c r="D914" i="3"/>
  <c r="F914" i="3" s="1"/>
  <c r="D915" i="3"/>
  <c r="F915" i="3" s="1"/>
  <c r="D916" i="3"/>
  <c r="F916" i="3" s="1"/>
  <c r="D917" i="3"/>
  <c r="F917" i="3" s="1"/>
  <c r="D918" i="3"/>
  <c r="F918" i="3" s="1"/>
  <c r="D919" i="3"/>
  <c r="F919" i="3" s="1"/>
  <c r="D920" i="3"/>
  <c r="F920" i="3" s="1"/>
  <c r="D921" i="3"/>
  <c r="F921" i="3" s="1"/>
  <c r="D922" i="3"/>
  <c r="F922" i="3" s="1"/>
  <c r="D923" i="3"/>
  <c r="F923" i="3" s="1"/>
  <c r="D924" i="3"/>
  <c r="F924" i="3" s="1"/>
  <c r="D925" i="3"/>
  <c r="F925" i="3" s="1"/>
  <c r="D926" i="3"/>
  <c r="F926" i="3" s="1"/>
  <c r="D927" i="3"/>
  <c r="F927" i="3" s="1"/>
  <c r="D928" i="3"/>
  <c r="F928" i="3" s="1"/>
  <c r="D929" i="3"/>
  <c r="F929" i="3" s="1"/>
  <c r="D930" i="3"/>
  <c r="F930" i="3" s="1"/>
  <c r="D931" i="3"/>
  <c r="F931" i="3" s="1"/>
  <c r="D932" i="3"/>
  <c r="F932" i="3" s="1"/>
  <c r="D652" i="4"/>
  <c r="F652" i="4" s="1"/>
  <c r="D653" i="4"/>
  <c r="F653" i="4" s="1"/>
  <c r="D654" i="4"/>
  <c r="F654" i="4" s="1"/>
  <c r="D655" i="4"/>
  <c r="F655" i="4" s="1"/>
  <c r="D656" i="4"/>
  <c r="F656" i="4" s="1"/>
  <c r="D657" i="4"/>
  <c r="F657" i="4" s="1"/>
  <c r="D658" i="4"/>
  <c r="F658" i="4" s="1"/>
  <c r="D659" i="4"/>
  <c r="F659" i="4" s="1"/>
  <c r="D660" i="4"/>
  <c r="F660" i="4" s="1"/>
  <c r="D661" i="4"/>
  <c r="F661" i="4" s="1"/>
  <c r="D662" i="4"/>
  <c r="F662" i="4" s="1"/>
  <c r="D663" i="4"/>
  <c r="F663" i="4" s="1"/>
  <c r="D664" i="4"/>
  <c r="F664" i="4" s="1"/>
  <c r="D665" i="4"/>
  <c r="F665" i="4" s="1"/>
  <c r="D666" i="4"/>
  <c r="F666" i="4" s="1"/>
  <c r="D667" i="4"/>
  <c r="F667" i="4" s="1"/>
  <c r="D668" i="4"/>
  <c r="F668" i="4" s="1"/>
  <c r="D669" i="4"/>
  <c r="F669" i="4" s="1"/>
  <c r="D670" i="4"/>
  <c r="F670" i="4" s="1"/>
  <c r="D671" i="4"/>
  <c r="F671" i="4" s="1"/>
  <c r="D672" i="4"/>
  <c r="F672" i="4" s="1"/>
  <c r="D673" i="4"/>
  <c r="F673" i="4" s="1"/>
  <c r="D674" i="4"/>
  <c r="F674" i="4" s="1"/>
  <c r="D675" i="4"/>
  <c r="F675" i="4" s="1"/>
  <c r="D676" i="4"/>
  <c r="F676" i="4" s="1"/>
  <c r="D677" i="4"/>
  <c r="F677" i="4" s="1"/>
  <c r="D678" i="4"/>
  <c r="F678" i="4" s="1"/>
  <c r="D679" i="4"/>
  <c r="F679" i="4" s="1"/>
  <c r="D680" i="4"/>
  <c r="F680" i="4" s="1"/>
  <c r="D681" i="4"/>
  <c r="F681" i="4" s="1"/>
  <c r="D682" i="4"/>
  <c r="F682" i="4" s="1"/>
  <c r="D683" i="4"/>
  <c r="F683" i="4" s="1"/>
  <c r="D684" i="4"/>
  <c r="F684" i="4" s="1"/>
  <c r="D685" i="4"/>
  <c r="F685" i="4" s="1"/>
  <c r="D686" i="4"/>
  <c r="F686" i="4" s="1"/>
  <c r="D687" i="4"/>
  <c r="F687" i="4" s="1"/>
  <c r="D688" i="4"/>
  <c r="F688" i="4" s="1"/>
  <c r="D689" i="4"/>
  <c r="F689" i="4" s="1"/>
  <c r="D690" i="4"/>
  <c r="F690" i="4" s="1"/>
  <c r="D691" i="4"/>
  <c r="F691" i="4" s="1"/>
  <c r="D692" i="4"/>
  <c r="F692" i="4" s="1"/>
  <c r="D693" i="4"/>
  <c r="F693" i="4" s="1"/>
  <c r="D694" i="4"/>
  <c r="F694" i="4" s="1"/>
  <c r="D695" i="4"/>
  <c r="F695" i="4" s="1"/>
  <c r="D696" i="4"/>
  <c r="F696" i="4" s="1"/>
  <c r="D697" i="4"/>
  <c r="F697" i="4" s="1"/>
  <c r="D698" i="4"/>
  <c r="F698" i="4" s="1"/>
  <c r="D699" i="4"/>
  <c r="F699" i="4" s="1"/>
  <c r="D700" i="4"/>
  <c r="F700" i="4" s="1"/>
  <c r="D701" i="4"/>
  <c r="F701" i="4" s="1"/>
  <c r="D702" i="4"/>
  <c r="F702" i="4" s="1"/>
  <c r="D703" i="4"/>
  <c r="F703" i="4" s="1"/>
  <c r="D704" i="4"/>
  <c r="F704" i="4" s="1"/>
  <c r="D705" i="4"/>
  <c r="F705" i="4" s="1"/>
  <c r="D706" i="4"/>
  <c r="F706" i="4" s="1"/>
  <c r="D707" i="4"/>
  <c r="F707" i="4" s="1"/>
  <c r="D708" i="4"/>
  <c r="F708" i="4" s="1"/>
  <c r="D709" i="4"/>
  <c r="F709" i="4" s="1"/>
  <c r="D710" i="4"/>
  <c r="F710" i="4" s="1"/>
  <c r="D711" i="4"/>
  <c r="F711" i="4" s="1"/>
  <c r="D712" i="4"/>
  <c r="F712" i="4" s="1"/>
  <c r="D713" i="4"/>
  <c r="F713" i="4" s="1"/>
  <c r="D714" i="4"/>
  <c r="F714" i="4" s="1"/>
  <c r="D715" i="4"/>
  <c r="F715" i="4" s="1"/>
  <c r="D716" i="4"/>
  <c r="F716" i="4" s="1"/>
  <c r="D717" i="4"/>
  <c r="F717" i="4" s="1"/>
  <c r="D718" i="4"/>
  <c r="F718" i="4" s="1"/>
  <c r="D719" i="4"/>
  <c r="F719" i="4" s="1"/>
  <c r="D720" i="4"/>
  <c r="F720" i="4" s="1"/>
  <c r="D721" i="4"/>
  <c r="F721" i="4" s="1"/>
  <c r="D722" i="4"/>
  <c r="F722" i="4" s="1"/>
  <c r="D723" i="4"/>
  <c r="F723" i="4" s="1"/>
  <c r="D724" i="4"/>
  <c r="F724" i="4" s="1"/>
  <c r="D725" i="4"/>
  <c r="F725" i="4" s="1"/>
  <c r="D726" i="4"/>
  <c r="F726" i="4" s="1"/>
  <c r="D727" i="4"/>
  <c r="F727" i="4" s="1"/>
  <c r="D728" i="4"/>
  <c r="F728" i="4" s="1"/>
  <c r="D729" i="4"/>
  <c r="F729" i="4" s="1"/>
  <c r="D730" i="4"/>
  <c r="F730" i="4" s="1"/>
  <c r="D731" i="4"/>
  <c r="F731" i="4" s="1"/>
  <c r="D732" i="4"/>
  <c r="F732" i="4" s="1"/>
  <c r="D733" i="4"/>
  <c r="F733" i="4" s="1"/>
  <c r="D734" i="4"/>
  <c r="F734" i="4" s="1"/>
  <c r="D735" i="4"/>
  <c r="F735" i="4" s="1"/>
  <c r="D736" i="4"/>
  <c r="F736" i="4" s="1"/>
  <c r="D737" i="4"/>
  <c r="F737" i="4" s="1"/>
  <c r="D738" i="4"/>
  <c r="F738" i="4" s="1"/>
  <c r="D739" i="4"/>
  <c r="F739" i="4" s="1"/>
  <c r="D740" i="4"/>
  <c r="F740" i="4" s="1"/>
  <c r="D741" i="4"/>
  <c r="F741" i="4" s="1"/>
  <c r="D742" i="4"/>
  <c r="F742" i="4" s="1"/>
  <c r="D743" i="4"/>
  <c r="F743" i="4" s="1"/>
  <c r="D744" i="4"/>
  <c r="F744" i="4" s="1"/>
  <c r="D745" i="4"/>
  <c r="F745" i="4" s="1"/>
  <c r="D746" i="4"/>
  <c r="F746" i="4" s="1"/>
  <c r="D747" i="4"/>
  <c r="F747" i="4" s="1"/>
  <c r="D748" i="4"/>
  <c r="F748" i="4" s="1"/>
  <c r="D749" i="4"/>
  <c r="F749" i="4" s="1"/>
  <c r="D750" i="4"/>
  <c r="F750" i="4" s="1"/>
  <c r="D751" i="4"/>
  <c r="F751" i="4" s="1"/>
  <c r="D752" i="4"/>
  <c r="F752" i="4" s="1"/>
  <c r="D753" i="4"/>
  <c r="F753" i="4" s="1"/>
  <c r="D754" i="4"/>
  <c r="F754" i="4" s="1"/>
  <c r="D755" i="4"/>
  <c r="F755" i="4" s="1"/>
  <c r="D756" i="4"/>
  <c r="F756" i="4" s="1"/>
  <c r="D757" i="4"/>
  <c r="F757" i="4" s="1"/>
  <c r="D758" i="4"/>
  <c r="F758" i="4" s="1"/>
  <c r="D759" i="4"/>
  <c r="F759" i="4" s="1"/>
  <c r="D760" i="4"/>
  <c r="F760" i="4" s="1"/>
  <c r="D761" i="4"/>
  <c r="F761" i="4" s="1"/>
  <c r="D762" i="4"/>
  <c r="F762" i="4" s="1"/>
  <c r="D763" i="4"/>
  <c r="F763" i="4" s="1"/>
  <c r="D764" i="4"/>
  <c r="F764" i="4" s="1"/>
  <c r="D765" i="4"/>
  <c r="F765" i="4" s="1"/>
  <c r="D766" i="4"/>
  <c r="F766" i="4" s="1"/>
  <c r="D767" i="4"/>
  <c r="F767" i="4" s="1"/>
  <c r="D768" i="4"/>
  <c r="F768" i="4" s="1"/>
  <c r="D769" i="4"/>
  <c r="F769" i="4" s="1"/>
  <c r="D770" i="4"/>
  <c r="F770" i="4" s="1"/>
  <c r="D771" i="4"/>
  <c r="F771" i="4" s="1"/>
  <c r="D772" i="4"/>
  <c r="F772" i="4" s="1"/>
  <c r="D773" i="4"/>
  <c r="F773" i="4" s="1"/>
  <c r="D774" i="4"/>
  <c r="F774" i="4" s="1"/>
  <c r="D775" i="4"/>
  <c r="F775" i="4" s="1"/>
  <c r="D776" i="4"/>
  <c r="F776" i="4" s="1"/>
  <c r="D777" i="4"/>
  <c r="F777" i="4" s="1"/>
  <c r="D778" i="4"/>
  <c r="F778" i="4" s="1"/>
  <c r="D779" i="4"/>
  <c r="F779" i="4" s="1"/>
  <c r="D780" i="4"/>
  <c r="F780" i="4" s="1"/>
  <c r="D781" i="4"/>
  <c r="F781" i="4" s="1"/>
  <c r="D782" i="4"/>
  <c r="F782" i="4" s="1"/>
  <c r="D783" i="4"/>
  <c r="F783" i="4" s="1"/>
  <c r="D784" i="4"/>
  <c r="F784" i="4" s="1"/>
  <c r="D785" i="4"/>
  <c r="F785" i="4" s="1"/>
  <c r="D786" i="4"/>
  <c r="F786" i="4" s="1"/>
  <c r="D787" i="4"/>
  <c r="F787" i="4" s="1"/>
  <c r="D788" i="4"/>
  <c r="F788" i="4" s="1"/>
  <c r="D789" i="4"/>
  <c r="F789" i="4" s="1"/>
  <c r="D790" i="4"/>
  <c r="F790" i="4" s="1"/>
  <c r="D791" i="4"/>
  <c r="F791" i="4" s="1"/>
  <c r="D792" i="4"/>
  <c r="F792" i="4" s="1"/>
  <c r="D793" i="4"/>
  <c r="F793" i="4" s="1"/>
  <c r="D794" i="4"/>
  <c r="F794" i="4" s="1"/>
  <c r="D795" i="4"/>
  <c r="F795" i="4" s="1"/>
  <c r="D796" i="4"/>
  <c r="F796" i="4" s="1"/>
  <c r="D797" i="4"/>
  <c r="F797" i="4" s="1"/>
  <c r="D798" i="4"/>
  <c r="F798" i="4" s="1"/>
  <c r="D799" i="4"/>
  <c r="F799" i="4" s="1"/>
  <c r="D800" i="4"/>
  <c r="F800" i="4" s="1"/>
  <c r="D801" i="4"/>
  <c r="F801" i="4" s="1"/>
  <c r="D802" i="4"/>
  <c r="F802" i="4" s="1"/>
  <c r="D803" i="4"/>
  <c r="F803" i="4" s="1"/>
  <c r="D804" i="4"/>
  <c r="F804" i="4" s="1"/>
  <c r="D805" i="4"/>
  <c r="F805" i="4" s="1"/>
  <c r="D806" i="4"/>
  <c r="F806" i="4" s="1"/>
  <c r="D807" i="4"/>
  <c r="F807" i="4" s="1"/>
  <c r="D808" i="4"/>
  <c r="F808" i="4" s="1"/>
  <c r="D809" i="4"/>
  <c r="F809" i="4" s="1"/>
  <c r="D810" i="4"/>
  <c r="F810" i="4" s="1"/>
  <c r="D811" i="4"/>
  <c r="F811" i="4" s="1"/>
  <c r="D812" i="4"/>
  <c r="F812" i="4" s="1"/>
  <c r="D813" i="4"/>
  <c r="F813" i="4" s="1"/>
  <c r="D814" i="4"/>
  <c r="F814" i="4" s="1"/>
  <c r="D815" i="4"/>
  <c r="F815" i="4" s="1"/>
  <c r="D816" i="4"/>
  <c r="F816" i="4" s="1"/>
  <c r="D817" i="4"/>
  <c r="F817" i="4" s="1"/>
  <c r="D818" i="4"/>
  <c r="F818" i="4" s="1"/>
  <c r="D819" i="4"/>
  <c r="F819" i="4" s="1"/>
  <c r="D820" i="4"/>
  <c r="F820" i="4" s="1"/>
  <c r="D821" i="4"/>
  <c r="F821" i="4" s="1"/>
  <c r="D822" i="4"/>
  <c r="F822" i="4" s="1"/>
  <c r="D823" i="4"/>
  <c r="F823" i="4" s="1"/>
  <c r="D824" i="4"/>
  <c r="F824" i="4" s="1"/>
  <c r="D825" i="4"/>
  <c r="F825" i="4" s="1"/>
  <c r="D826" i="4"/>
  <c r="F826" i="4" s="1"/>
  <c r="D827" i="4"/>
  <c r="F827" i="4" s="1"/>
  <c r="D828" i="4"/>
  <c r="F828" i="4" s="1"/>
  <c r="D829" i="4"/>
  <c r="F829" i="4" s="1"/>
  <c r="D830" i="4"/>
  <c r="F830" i="4" s="1"/>
  <c r="D831" i="4"/>
  <c r="F831" i="4" s="1"/>
  <c r="D832" i="4"/>
  <c r="F832" i="4" s="1"/>
  <c r="D833" i="4"/>
  <c r="F833" i="4" s="1"/>
  <c r="D834" i="4"/>
  <c r="F834" i="4" s="1"/>
  <c r="D835" i="4"/>
  <c r="F835" i="4" s="1"/>
  <c r="D836" i="4"/>
  <c r="F836" i="4" s="1"/>
  <c r="D837" i="4"/>
  <c r="F837" i="4" s="1"/>
  <c r="D838" i="4"/>
  <c r="F838" i="4" s="1"/>
  <c r="D839" i="4"/>
  <c r="F839" i="4" s="1"/>
  <c r="D840" i="4"/>
  <c r="F840" i="4" s="1"/>
  <c r="D841" i="4"/>
  <c r="F841" i="4" s="1"/>
  <c r="D842" i="4"/>
  <c r="F842" i="4" s="1"/>
  <c r="D843" i="4"/>
  <c r="F843" i="4" s="1"/>
  <c r="D844" i="4"/>
  <c r="F844" i="4" s="1"/>
  <c r="D845" i="4"/>
  <c r="F845" i="4" s="1"/>
  <c r="D846" i="4"/>
  <c r="F846" i="4" s="1"/>
  <c r="D847" i="4"/>
  <c r="F847" i="4" s="1"/>
  <c r="D848" i="4"/>
  <c r="F848" i="4" s="1"/>
  <c r="D849" i="4"/>
  <c r="F849" i="4" s="1"/>
  <c r="D850" i="4"/>
  <c r="F850" i="4" s="1"/>
  <c r="D851" i="4"/>
  <c r="F851" i="4" s="1"/>
  <c r="D852" i="4"/>
  <c r="F852" i="4" s="1"/>
  <c r="D853" i="4"/>
  <c r="F853" i="4" s="1"/>
  <c r="D854" i="4"/>
  <c r="F854" i="4" s="1"/>
  <c r="D855" i="4"/>
  <c r="F855" i="4" s="1"/>
  <c r="D856" i="4"/>
  <c r="F856" i="4" s="1"/>
  <c r="D857" i="4"/>
  <c r="F857" i="4" s="1"/>
  <c r="D858" i="4"/>
  <c r="F858" i="4" s="1"/>
  <c r="D859" i="4"/>
  <c r="F859" i="4" s="1"/>
  <c r="D860" i="4"/>
  <c r="F860" i="4" s="1"/>
  <c r="D861" i="4"/>
  <c r="F861" i="4" s="1"/>
  <c r="D862" i="4"/>
  <c r="F862" i="4" s="1"/>
  <c r="D863" i="4"/>
  <c r="F863" i="4" s="1"/>
  <c r="D864" i="4"/>
  <c r="F864" i="4" s="1"/>
  <c r="D865" i="4"/>
  <c r="F865" i="4" s="1"/>
  <c r="D866" i="4"/>
  <c r="F866" i="4" s="1"/>
  <c r="D867" i="4"/>
  <c r="F867" i="4" s="1"/>
  <c r="E540" i="4" l="1"/>
  <c r="E459" i="4"/>
  <c r="D434" i="4"/>
  <c r="F434" i="4" s="1"/>
  <c r="D435" i="4"/>
  <c r="F435" i="4" s="1"/>
  <c r="D436" i="4"/>
  <c r="F436" i="4" s="1"/>
  <c r="D437" i="4"/>
  <c r="D438" i="4"/>
  <c r="D439" i="4"/>
  <c r="F439" i="4" s="1"/>
  <c r="D440" i="4"/>
  <c r="F440" i="4" s="1"/>
  <c r="D441" i="4"/>
  <c r="F441" i="4" s="1"/>
  <c r="D442" i="4"/>
  <c r="F442" i="4" s="1"/>
  <c r="D443" i="4"/>
  <c r="F443" i="4" s="1"/>
  <c r="D444" i="4"/>
  <c r="F444" i="4" s="1"/>
  <c r="D445" i="4"/>
  <c r="F445" i="4" s="1"/>
  <c r="D446" i="4"/>
  <c r="F446" i="4" s="1"/>
  <c r="F453" i="4"/>
  <c r="D454" i="4"/>
  <c r="F454" i="4" s="1"/>
  <c r="D455" i="4"/>
  <c r="F455" i="4" s="1"/>
  <c r="D456" i="4"/>
  <c r="F456" i="4" s="1"/>
  <c r="D457" i="4"/>
  <c r="F457" i="4" s="1"/>
  <c r="D458" i="4"/>
  <c r="F458" i="4" s="1"/>
  <c r="D459" i="4"/>
  <c r="F459" i="4" s="1"/>
  <c r="D460" i="4"/>
  <c r="F460" i="4" s="1"/>
  <c r="D461" i="4"/>
  <c r="F461" i="4" s="1"/>
  <c r="D462" i="4"/>
  <c r="F462" i="4" s="1"/>
  <c r="D463" i="4"/>
  <c r="F463" i="4" s="1"/>
  <c r="D464" i="4"/>
  <c r="F464" i="4" s="1"/>
  <c r="D465" i="4"/>
  <c r="F465" i="4" s="1"/>
  <c r="D466" i="4"/>
  <c r="F466" i="4" s="1"/>
  <c r="D467" i="4"/>
  <c r="F467" i="4" s="1"/>
  <c r="D468" i="4"/>
  <c r="F468" i="4" s="1"/>
  <c r="D469" i="4"/>
  <c r="F469" i="4" s="1"/>
  <c r="D470" i="4"/>
  <c r="F470" i="4" s="1"/>
  <c r="D471" i="4"/>
  <c r="F471" i="4" s="1"/>
  <c r="D472" i="4"/>
  <c r="F472" i="4" s="1"/>
  <c r="D473" i="4"/>
  <c r="F473" i="4" s="1"/>
  <c r="D474" i="4"/>
  <c r="F474" i="4" s="1"/>
  <c r="D475" i="4"/>
  <c r="F475" i="4" s="1"/>
  <c r="D476" i="4"/>
  <c r="F476" i="4" s="1"/>
  <c r="D477" i="4"/>
  <c r="F477" i="4" s="1"/>
  <c r="D478" i="4"/>
  <c r="F478" i="4" s="1"/>
  <c r="D479" i="4"/>
  <c r="F479" i="4" s="1"/>
  <c r="D480" i="4"/>
  <c r="F480" i="4" s="1"/>
  <c r="D481" i="4"/>
  <c r="F481" i="4" s="1"/>
  <c r="D482" i="4"/>
  <c r="F482" i="4" s="1"/>
  <c r="D483" i="4"/>
  <c r="F483" i="4" s="1"/>
  <c r="D484" i="4"/>
  <c r="F484" i="4" s="1"/>
  <c r="D485" i="4"/>
  <c r="F485" i="4" s="1"/>
  <c r="D486" i="4"/>
  <c r="F486" i="4" s="1"/>
  <c r="D487" i="4"/>
  <c r="F487" i="4" s="1"/>
  <c r="D488" i="4"/>
  <c r="F488" i="4" s="1"/>
  <c r="D489" i="4"/>
  <c r="F489" i="4" s="1"/>
  <c r="D490" i="4"/>
  <c r="F490" i="4" s="1"/>
  <c r="D491" i="4"/>
  <c r="F491" i="4" s="1"/>
  <c r="D492" i="4"/>
  <c r="F492" i="4" s="1"/>
  <c r="D493" i="4"/>
  <c r="F493" i="4" s="1"/>
  <c r="D494" i="4"/>
  <c r="F494" i="4" s="1"/>
  <c r="D495" i="4"/>
  <c r="F495" i="4" s="1"/>
  <c r="D496" i="4"/>
  <c r="F496" i="4" s="1"/>
  <c r="D497" i="4"/>
  <c r="F497" i="4" s="1"/>
  <c r="D498" i="4"/>
  <c r="F498" i="4" s="1"/>
  <c r="D499" i="4"/>
  <c r="F499" i="4" s="1"/>
  <c r="D500" i="4"/>
  <c r="F500" i="4" s="1"/>
  <c r="D501" i="4"/>
  <c r="F501" i="4" s="1"/>
  <c r="D502" i="4"/>
  <c r="F502" i="4" s="1"/>
  <c r="D503" i="4"/>
  <c r="F503" i="4" s="1"/>
  <c r="D504" i="4"/>
  <c r="F504" i="4" s="1"/>
  <c r="D505" i="4"/>
  <c r="F505" i="4" s="1"/>
  <c r="D506" i="4"/>
  <c r="F506" i="4" s="1"/>
  <c r="D507" i="4"/>
  <c r="F507" i="4" s="1"/>
  <c r="D508" i="4"/>
  <c r="F508" i="4" s="1"/>
  <c r="D509" i="4"/>
  <c r="F509" i="4" s="1"/>
  <c r="D510" i="4"/>
  <c r="F510" i="4" s="1"/>
  <c r="D511" i="4"/>
  <c r="F511" i="4" s="1"/>
  <c r="D512" i="4"/>
  <c r="F512" i="4" s="1"/>
  <c r="D513" i="4"/>
  <c r="F513" i="4" s="1"/>
  <c r="D514" i="4"/>
  <c r="F514" i="4" s="1"/>
  <c r="D515" i="4"/>
  <c r="F515" i="4" s="1"/>
  <c r="D516" i="4"/>
  <c r="F516" i="4" s="1"/>
  <c r="D517" i="4"/>
  <c r="F517" i="4" s="1"/>
  <c r="D518" i="4"/>
  <c r="F518" i="4" s="1"/>
  <c r="D519" i="4"/>
  <c r="F519" i="4" s="1"/>
  <c r="D520" i="4"/>
  <c r="F520" i="4" s="1"/>
  <c r="D521" i="4"/>
  <c r="F521" i="4" s="1"/>
  <c r="D522" i="4"/>
  <c r="F522" i="4" s="1"/>
  <c r="D523" i="4"/>
  <c r="F523" i="4" s="1"/>
  <c r="D524" i="4"/>
  <c r="F524" i="4" s="1"/>
  <c r="D525" i="4"/>
  <c r="F525" i="4" s="1"/>
  <c r="D526" i="4"/>
  <c r="F526" i="4" s="1"/>
  <c r="D527" i="4"/>
  <c r="F527" i="4" s="1"/>
  <c r="D528" i="4"/>
  <c r="F528" i="4" s="1"/>
  <c r="D529" i="4"/>
  <c r="F529" i="4" s="1"/>
  <c r="D530" i="4"/>
  <c r="F530" i="4" s="1"/>
  <c r="D531" i="4"/>
  <c r="F531" i="4" s="1"/>
  <c r="D532" i="4"/>
  <c r="F532" i="4" s="1"/>
  <c r="D533" i="4"/>
  <c r="F533" i="4" s="1"/>
  <c r="D534" i="4"/>
  <c r="F534" i="4" s="1"/>
  <c r="D535" i="4"/>
  <c r="F535" i="4" s="1"/>
  <c r="D536" i="4"/>
  <c r="F536" i="4" s="1"/>
  <c r="D537" i="4"/>
  <c r="F537" i="4" s="1"/>
  <c r="D538" i="4"/>
  <c r="F538" i="4" s="1"/>
  <c r="D539" i="4"/>
  <c r="F539" i="4" s="1"/>
  <c r="D540" i="4"/>
  <c r="F540" i="4" s="1"/>
  <c r="D541" i="4"/>
  <c r="F541" i="4" s="1"/>
  <c r="D542" i="4"/>
  <c r="F542" i="4" s="1"/>
  <c r="D543" i="4"/>
  <c r="F543" i="4" s="1"/>
  <c r="D544" i="4"/>
  <c r="F544" i="4" s="1"/>
  <c r="D545" i="4"/>
  <c r="F545" i="4" s="1"/>
  <c r="D546" i="4"/>
  <c r="F546" i="4" s="1"/>
  <c r="D547" i="4"/>
  <c r="F547" i="4" s="1"/>
  <c r="D548" i="4"/>
  <c r="F548" i="4" s="1"/>
  <c r="D549" i="4"/>
  <c r="F549" i="4" s="1"/>
  <c r="D550" i="4"/>
  <c r="F550" i="4" s="1"/>
  <c r="D551" i="4"/>
  <c r="F551" i="4" s="1"/>
  <c r="D552" i="4"/>
  <c r="F552" i="4" s="1"/>
  <c r="D553" i="4"/>
  <c r="F553" i="4" s="1"/>
  <c r="D554" i="4"/>
  <c r="F554" i="4" s="1"/>
  <c r="D555" i="4"/>
  <c r="F555" i="4" s="1"/>
  <c r="D556" i="4"/>
  <c r="F556" i="4" s="1"/>
  <c r="D557" i="4"/>
  <c r="F557" i="4" s="1"/>
  <c r="D558" i="4"/>
  <c r="F558" i="4" s="1"/>
  <c r="D559" i="4"/>
  <c r="F559" i="4" s="1"/>
  <c r="D560" i="4"/>
  <c r="F560" i="4" s="1"/>
  <c r="D561" i="4"/>
  <c r="F561" i="4" s="1"/>
  <c r="D562" i="4"/>
  <c r="F562" i="4" s="1"/>
  <c r="D563" i="4"/>
  <c r="F563" i="4" s="1"/>
  <c r="D564" i="4"/>
  <c r="F564" i="4" s="1"/>
  <c r="D565" i="4"/>
  <c r="F565" i="4" s="1"/>
  <c r="D566" i="4"/>
  <c r="F566" i="4" s="1"/>
  <c r="D567" i="4"/>
  <c r="F567" i="4" s="1"/>
  <c r="D568" i="4"/>
  <c r="F568" i="4" s="1"/>
  <c r="D569" i="4"/>
  <c r="F569" i="4" s="1"/>
  <c r="D570" i="4"/>
  <c r="F570" i="4" s="1"/>
  <c r="D571" i="4"/>
  <c r="F571" i="4" s="1"/>
  <c r="D572" i="4"/>
  <c r="F572" i="4" s="1"/>
  <c r="D573" i="4"/>
  <c r="F573" i="4" s="1"/>
  <c r="D574" i="4"/>
  <c r="F574" i="4" s="1"/>
  <c r="D575" i="4"/>
  <c r="F575" i="4" s="1"/>
  <c r="D576" i="4"/>
  <c r="F576" i="4" s="1"/>
  <c r="D577" i="4"/>
  <c r="F577" i="4" s="1"/>
  <c r="D578" i="4"/>
  <c r="F578" i="4" s="1"/>
  <c r="D579" i="4"/>
  <c r="F579" i="4" s="1"/>
  <c r="D580" i="4"/>
  <c r="F580" i="4" s="1"/>
  <c r="D581" i="4"/>
  <c r="F581" i="4" s="1"/>
  <c r="D582" i="4"/>
  <c r="F582" i="4" s="1"/>
  <c r="D583" i="4"/>
  <c r="F583" i="4" s="1"/>
  <c r="D584" i="4"/>
  <c r="F584" i="4" s="1"/>
  <c r="D585" i="4"/>
  <c r="F585" i="4" s="1"/>
  <c r="D586" i="4"/>
  <c r="F586" i="4" s="1"/>
  <c r="D587" i="4"/>
  <c r="F587" i="4" s="1"/>
  <c r="D588" i="4"/>
  <c r="F588" i="4" s="1"/>
  <c r="D589" i="4"/>
  <c r="F589" i="4" s="1"/>
  <c r="D590" i="4"/>
  <c r="F590" i="4" s="1"/>
  <c r="D591" i="4"/>
  <c r="F591" i="4" s="1"/>
  <c r="D592" i="4"/>
  <c r="F592" i="4" s="1"/>
  <c r="D593" i="4"/>
  <c r="F593" i="4" s="1"/>
  <c r="D594" i="4"/>
  <c r="F594" i="4" s="1"/>
  <c r="D595" i="4"/>
  <c r="F595" i="4" s="1"/>
  <c r="D596" i="4"/>
  <c r="F596" i="4" s="1"/>
  <c r="D597" i="4"/>
  <c r="F597" i="4" s="1"/>
  <c r="D598" i="4"/>
  <c r="F598" i="4" s="1"/>
  <c r="D599" i="4"/>
  <c r="F599" i="4" s="1"/>
  <c r="D600" i="4"/>
  <c r="F600" i="4" s="1"/>
  <c r="D601" i="4"/>
  <c r="F601" i="4" s="1"/>
  <c r="D602" i="4"/>
  <c r="F602" i="4" s="1"/>
  <c r="D603" i="4"/>
  <c r="F603" i="4" s="1"/>
  <c r="D604" i="4"/>
  <c r="F604" i="4" s="1"/>
  <c r="D605" i="4"/>
  <c r="F605" i="4" s="1"/>
  <c r="D606" i="4"/>
  <c r="F606" i="4" s="1"/>
  <c r="D607" i="4"/>
  <c r="F607" i="4" s="1"/>
  <c r="D608" i="4"/>
  <c r="F608" i="4" s="1"/>
  <c r="D609" i="4"/>
  <c r="F609" i="4" s="1"/>
  <c r="D610" i="4"/>
  <c r="F610" i="4" s="1"/>
  <c r="D611" i="4"/>
  <c r="F611" i="4" s="1"/>
  <c r="D612" i="4"/>
  <c r="F612" i="4" s="1"/>
  <c r="D613" i="4"/>
  <c r="F613" i="4" s="1"/>
  <c r="D614" i="4"/>
  <c r="F614" i="4" s="1"/>
  <c r="D615" i="4"/>
  <c r="F615" i="4" s="1"/>
  <c r="D616" i="4"/>
  <c r="F616" i="4" s="1"/>
  <c r="D617" i="4"/>
  <c r="F617" i="4" s="1"/>
  <c r="D618" i="4"/>
  <c r="F618" i="4" s="1"/>
  <c r="D619" i="4"/>
  <c r="F619" i="4" s="1"/>
  <c r="D620" i="4"/>
  <c r="F620" i="4" s="1"/>
  <c r="D621" i="4"/>
  <c r="F621" i="4" s="1"/>
  <c r="D622" i="4"/>
  <c r="F622" i="4" s="1"/>
  <c r="D623" i="4"/>
  <c r="F623" i="4" s="1"/>
  <c r="D624" i="4"/>
  <c r="F624" i="4" s="1"/>
  <c r="D625" i="4"/>
  <c r="F625" i="4" s="1"/>
  <c r="D626" i="4"/>
  <c r="F626" i="4" s="1"/>
  <c r="D627" i="4"/>
  <c r="F627" i="4" s="1"/>
  <c r="D628" i="4"/>
  <c r="F628" i="4" s="1"/>
  <c r="D629" i="4"/>
  <c r="F629" i="4" s="1"/>
  <c r="D630" i="4"/>
  <c r="F630" i="4" s="1"/>
  <c r="D631" i="4"/>
  <c r="F631" i="4" s="1"/>
  <c r="D632" i="4"/>
  <c r="F632" i="4" s="1"/>
  <c r="D633" i="4"/>
  <c r="F633" i="4" s="1"/>
  <c r="D634" i="4"/>
  <c r="F634" i="4" s="1"/>
  <c r="D635" i="4"/>
  <c r="F635" i="4" s="1"/>
  <c r="D636" i="4"/>
  <c r="F636" i="4" s="1"/>
  <c r="D637" i="4"/>
  <c r="F637" i="4" s="1"/>
  <c r="D638" i="4"/>
  <c r="F638" i="4" s="1"/>
  <c r="D639" i="4"/>
  <c r="F639" i="4" s="1"/>
  <c r="D640" i="4"/>
  <c r="F640" i="4" s="1"/>
  <c r="D641" i="4"/>
  <c r="F641" i="4" s="1"/>
  <c r="D642" i="4"/>
  <c r="F642" i="4" s="1"/>
  <c r="D643" i="4"/>
  <c r="F643" i="4" s="1"/>
  <c r="D644" i="4"/>
  <c r="F644" i="4" s="1"/>
  <c r="D645" i="4"/>
  <c r="F645" i="4" s="1"/>
  <c r="D646" i="4"/>
  <c r="F646" i="4" s="1"/>
  <c r="D647" i="4"/>
  <c r="F647" i="4" s="1"/>
  <c r="D648" i="4"/>
  <c r="F648" i="4" s="1"/>
  <c r="D649" i="4"/>
  <c r="F649" i="4" s="1"/>
  <c r="D650" i="4"/>
  <c r="F650" i="4" s="1"/>
  <c r="D651" i="4"/>
  <c r="F651" i="4" s="1"/>
  <c r="D701" i="3"/>
  <c r="F701" i="3" s="1"/>
  <c r="D702" i="3"/>
  <c r="F702" i="3" s="1"/>
  <c r="D703" i="3"/>
  <c r="F703" i="3" s="1"/>
  <c r="D704" i="3"/>
  <c r="F704" i="3" s="1"/>
  <c r="E638" i="3" l="1"/>
  <c r="D577" i="3" l="1"/>
  <c r="F577" i="3" s="1"/>
  <c r="D515" i="3" l="1"/>
  <c r="F515" i="3" s="1"/>
  <c r="D516" i="3"/>
  <c r="F516" i="3" s="1"/>
  <c r="D517" i="3"/>
  <c r="F517" i="3" s="1"/>
  <c r="D518" i="3"/>
  <c r="F518" i="3" s="1"/>
  <c r="D519" i="3"/>
  <c r="F519" i="3" s="1"/>
  <c r="D520" i="3"/>
  <c r="F520" i="3" s="1"/>
  <c r="D521" i="3"/>
  <c r="F521" i="3" s="1"/>
  <c r="D522" i="3"/>
  <c r="F522" i="3" s="1"/>
  <c r="D523" i="3"/>
  <c r="F523" i="3" s="1"/>
  <c r="D524" i="3"/>
  <c r="F524" i="3" s="1"/>
  <c r="D525" i="3"/>
  <c r="F525" i="3" s="1"/>
  <c r="D526" i="3"/>
  <c r="F526" i="3" s="1"/>
  <c r="D527" i="3"/>
  <c r="F527" i="3" s="1"/>
  <c r="D528" i="3"/>
  <c r="F528" i="3" s="1"/>
  <c r="D529" i="3"/>
  <c r="F529" i="3" s="1"/>
  <c r="D530" i="3"/>
  <c r="F530" i="3" s="1"/>
  <c r="D531" i="3"/>
  <c r="F531" i="3" s="1"/>
  <c r="D532" i="3"/>
  <c r="F532" i="3" s="1"/>
  <c r="D533" i="3"/>
  <c r="F533" i="3" s="1"/>
  <c r="D534" i="3"/>
  <c r="F534" i="3" s="1"/>
  <c r="D535" i="3"/>
  <c r="F535" i="3" s="1"/>
  <c r="D536" i="3"/>
  <c r="F536" i="3" s="1"/>
  <c r="D537" i="3"/>
  <c r="F537" i="3" s="1"/>
  <c r="D538" i="3"/>
  <c r="F538" i="3" s="1"/>
  <c r="D539" i="3"/>
  <c r="F539" i="3" s="1"/>
  <c r="D540" i="3"/>
  <c r="F540" i="3" s="1"/>
  <c r="D541" i="3"/>
  <c r="F541" i="3" s="1"/>
  <c r="D542" i="3"/>
  <c r="F542" i="3" s="1"/>
  <c r="D543" i="3"/>
  <c r="F543" i="3" s="1"/>
  <c r="D544" i="3"/>
  <c r="F544" i="3" s="1"/>
  <c r="D545" i="3"/>
  <c r="F545" i="3" s="1"/>
  <c r="D546" i="3"/>
  <c r="F546" i="3" s="1"/>
  <c r="D547" i="3"/>
  <c r="F547" i="3" s="1"/>
  <c r="D548" i="3"/>
  <c r="F548" i="3" s="1"/>
  <c r="D549" i="3"/>
  <c r="F549" i="3" s="1"/>
  <c r="D550" i="3"/>
  <c r="F550" i="3" s="1"/>
  <c r="D551" i="3"/>
  <c r="F551" i="3" s="1"/>
  <c r="D552" i="3"/>
  <c r="F552" i="3" s="1"/>
  <c r="D553" i="3"/>
  <c r="F553" i="3" s="1"/>
  <c r="D554" i="3"/>
  <c r="F554" i="3" s="1"/>
  <c r="D555" i="3"/>
  <c r="F555" i="3" s="1"/>
  <c r="D556" i="3"/>
  <c r="F556" i="3" s="1"/>
  <c r="D557" i="3"/>
  <c r="F557" i="3" s="1"/>
  <c r="D558" i="3"/>
  <c r="F558" i="3" s="1"/>
  <c r="D559" i="3"/>
  <c r="F559" i="3" s="1"/>
  <c r="D560" i="3"/>
  <c r="F560" i="3" s="1"/>
  <c r="D561" i="3"/>
  <c r="F561" i="3" s="1"/>
  <c r="D562" i="3"/>
  <c r="F562" i="3" s="1"/>
  <c r="D563" i="3"/>
  <c r="F563" i="3" s="1"/>
  <c r="D564" i="3"/>
  <c r="F564" i="3" s="1"/>
  <c r="D565" i="3"/>
  <c r="F565" i="3" s="1"/>
  <c r="D566" i="3"/>
  <c r="F566" i="3" s="1"/>
  <c r="D567" i="3"/>
  <c r="F567" i="3" s="1"/>
  <c r="D568" i="3"/>
  <c r="F568" i="3" s="1"/>
  <c r="D569" i="3"/>
  <c r="F569" i="3" s="1"/>
  <c r="D570" i="3"/>
  <c r="F570" i="3" s="1"/>
  <c r="D571" i="3"/>
  <c r="F571" i="3" s="1"/>
  <c r="D572" i="3"/>
  <c r="F572" i="3" s="1"/>
  <c r="D573" i="3"/>
  <c r="F573" i="3" s="1"/>
  <c r="D574" i="3"/>
  <c r="F574" i="3" s="1"/>
  <c r="D575" i="3"/>
  <c r="F575" i="3" s="1"/>
  <c r="D576" i="3"/>
  <c r="F576" i="3" s="1"/>
  <c r="D578" i="3"/>
  <c r="F578" i="3" s="1"/>
  <c r="D579" i="3"/>
  <c r="F579" i="3" s="1"/>
  <c r="D580" i="3"/>
  <c r="F580" i="3" s="1"/>
  <c r="D581" i="3"/>
  <c r="F581" i="3" s="1"/>
  <c r="D582" i="3"/>
  <c r="F582" i="3" s="1"/>
  <c r="D583" i="3"/>
  <c r="F583" i="3" s="1"/>
  <c r="D584" i="3"/>
  <c r="F584" i="3" s="1"/>
  <c r="D585" i="3"/>
  <c r="F585" i="3" s="1"/>
  <c r="D586" i="3"/>
  <c r="F586" i="3" s="1"/>
  <c r="D587" i="3"/>
  <c r="F587" i="3" s="1"/>
  <c r="D588" i="3"/>
  <c r="F588" i="3" s="1"/>
  <c r="D589" i="3"/>
  <c r="F589" i="3" s="1"/>
  <c r="D590" i="3"/>
  <c r="F590" i="3" s="1"/>
  <c r="D591" i="3"/>
  <c r="F591" i="3" s="1"/>
  <c r="D592" i="3"/>
  <c r="F592" i="3" s="1"/>
  <c r="D593" i="3"/>
  <c r="F593" i="3" s="1"/>
  <c r="D594" i="3"/>
  <c r="F594" i="3" s="1"/>
  <c r="D595" i="3"/>
  <c r="F595" i="3" s="1"/>
  <c r="D596" i="3"/>
  <c r="F596" i="3" s="1"/>
  <c r="D597" i="3"/>
  <c r="F597" i="3" s="1"/>
  <c r="D598" i="3"/>
  <c r="F598" i="3" s="1"/>
  <c r="D599" i="3"/>
  <c r="F599" i="3" s="1"/>
  <c r="D600" i="3"/>
  <c r="F600" i="3" s="1"/>
  <c r="D601" i="3"/>
  <c r="F601" i="3" s="1"/>
  <c r="D602" i="3"/>
  <c r="F602" i="3" s="1"/>
  <c r="D603" i="3"/>
  <c r="F603" i="3" s="1"/>
  <c r="D604" i="3"/>
  <c r="F604" i="3" s="1"/>
  <c r="D605" i="3"/>
  <c r="F605" i="3" s="1"/>
  <c r="D606" i="3"/>
  <c r="F606" i="3" s="1"/>
  <c r="D607" i="3"/>
  <c r="F607" i="3" s="1"/>
  <c r="D608" i="3"/>
  <c r="F608" i="3" s="1"/>
  <c r="D609" i="3"/>
  <c r="F609" i="3" s="1"/>
  <c r="D610" i="3"/>
  <c r="F610" i="3" s="1"/>
  <c r="D611" i="3"/>
  <c r="F611" i="3" s="1"/>
  <c r="D612" i="3"/>
  <c r="F612" i="3" s="1"/>
  <c r="D613" i="3"/>
  <c r="F613" i="3" s="1"/>
  <c r="D614" i="3"/>
  <c r="F614" i="3" s="1"/>
  <c r="D615" i="3"/>
  <c r="F615" i="3" s="1"/>
  <c r="D616" i="3"/>
  <c r="F616" i="3" s="1"/>
  <c r="D617" i="3"/>
  <c r="F617" i="3" s="1"/>
  <c r="D618" i="3"/>
  <c r="F618" i="3" s="1"/>
  <c r="D619" i="3"/>
  <c r="F619" i="3" s="1"/>
  <c r="D620" i="3"/>
  <c r="F620" i="3" s="1"/>
  <c r="D621" i="3"/>
  <c r="F621" i="3" s="1"/>
  <c r="D622" i="3"/>
  <c r="F622" i="3" s="1"/>
  <c r="D623" i="3"/>
  <c r="F623" i="3" s="1"/>
  <c r="D624" i="3"/>
  <c r="F624" i="3" s="1"/>
  <c r="D625" i="3"/>
  <c r="F625" i="3" s="1"/>
  <c r="D626" i="3"/>
  <c r="F626" i="3" s="1"/>
  <c r="D627" i="3"/>
  <c r="F627" i="3" s="1"/>
  <c r="D628" i="3"/>
  <c r="F628" i="3" s="1"/>
  <c r="D629" i="3"/>
  <c r="F629" i="3" s="1"/>
  <c r="D630" i="3"/>
  <c r="F630" i="3" s="1"/>
  <c r="D631" i="3"/>
  <c r="F631" i="3" s="1"/>
  <c r="D632" i="3"/>
  <c r="F632" i="3" s="1"/>
  <c r="D633" i="3"/>
  <c r="F633" i="3" s="1"/>
  <c r="D634" i="3"/>
  <c r="F634" i="3" s="1"/>
  <c r="D635" i="3"/>
  <c r="F635" i="3" s="1"/>
  <c r="D636" i="3"/>
  <c r="F636" i="3" s="1"/>
  <c r="D637" i="3"/>
  <c r="F637" i="3" s="1"/>
  <c r="D638" i="3"/>
  <c r="F638" i="3" s="1"/>
  <c r="D639" i="3"/>
  <c r="F639" i="3" s="1"/>
  <c r="D640" i="3"/>
  <c r="F640" i="3" s="1"/>
  <c r="D641" i="3"/>
  <c r="F641" i="3" s="1"/>
  <c r="D642" i="3"/>
  <c r="F642" i="3" s="1"/>
  <c r="D643" i="3"/>
  <c r="F643" i="3" s="1"/>
  <c r="D644" i="3"/>
  <c r="F644" i="3" s="1"/>
  <c r="D645" i="3"/>
  <c r="F645" i="3" s="1"/>
  <c r="D646" i="3"/>
  <c r="F646" i="3" s="1"/>
  <c r="D647" i="3"/>
  <c r="F647" i="3" s="1"/>
  <c r="D648" i="3"/>
  <c r="F648" i="3" s="1"/>
  <c r="D649" i="3"/>
  <c r="F649" i="3" s="1"/>
  <c r="D650" i="3"/>
  <c r="F650" i="3" s="1"/>
  <c r="D651" i="3"/>
  <c r="F651" i="3" s="1"/>
  <c r="D652" i="3"/>
  <c r="F652" i="3" s="1"/>
  <c r="D653" i="3"/>
  <c r="F653" i="3" s="1"/>
  <c r="D654" i="3"/>
  <c r="F654" i="3" s="1"/>
  <c r="D655" i="3"/>
  <c r="F655" i="3" s="1"/>
  <c r="D656" i="3"/>
  <c r="F656" i="3" s="1"/>
  <c r="D657" i="3"/>
  <c r="F657" i="3" s="1"/>
  <c r="D658" i="3"/>
  <c r="F658" i="3" s="1"/>
  <c r="D659" i="3"/>
  <c r="F659" i="3" s="1"/>
  <c r="D660" i="3"/>
  <c r="F660" i="3" s="1"/>
  <c r="D661" i="3"/>
  <c r="F661" i="3" s="1"/>
  <c r="D662" i="3"/>
  <c r="F662" i="3" s="1"/>
  <c r="D663" i="3"/>
  <c r="F663" i="3" s="1"/>
  <c r="D664" i="3"/>
  <c r="F664" i="3" s="1"/>
  <c r="D665" i="3"/>
  <c r="F665" i="3" s="1"/>
  <c r="D666" i="3"/>
  <c r="F666" i="3" s="1"/>
  <c r="D667" i="3"/>
  <c r="F667" i="3" s="1"/>
  <c r="D668" i="3"/>
  <c r="F668" i="3" s="1"/>
  <c r="D669" i="3"/>
  <c r="F669" i="3" s="1"/>
  <c r="D670" i="3"/>
  <c r="F670" i="3" s="1"/>
  <c r="D671" i="3"/>
  <c r="F671" i="3" s="1"/>
  <c r="D672" i="3"/>
  <c r="F672" i="3" s="1"/>
  <c r="D673" i="3"/>
  <c r="F673" i="3" s="1"/>
  <c r="D674" i="3"/>
  <c r="F674" i="3" s="1"/>
  <c r="D675" i="3"/>
  <c r="F675" i="3" s="1"/>
  <c r="D676" i="3"/>
  <c r="F676" i="3" s="1"/>
  <c r="D677" i="3"/>
  <c r="F677" i="3" s="1"/>
  <c r="D678" i="3"/>
  <c r="F678" i="3" s="1"/>
  <c r="D679" i="3"/>
  <c r="F679" i="3" s="1"/>
  <c r="D680" i="3"/>
  <c r="F680" i="3" s="1"/>
  <c r="D681" i="3"/>
  <c r="F681" i="3" s="1"/>
  <c r="D682" i="3"/>
  <c r="F682" i="3" s="1"/>
  <c r="D683" i="3"/>
  <c r="F683" i="3" s="1"/>
  <c r="D684" i="3"/>
  <c r="F684" i="3" s="1"/>
  <c r="D685" i="3"/>
  <c r="F685" i="3" s="1"/>
  <c r="D686" i="3"/>
  <c r="F686" i="3" s="1"/>
  <c r="D687" i="3"/>
  <c r="F687" i="3" s="1"/>
  <c r="D688" i="3"/>
  <c r="F688" i="3" s="1"/>
  <c r="D689" i="3"/>
  <c r="F689" i="3" s="1"/>
  <c r="D690" i="3"/>
  <c r="F690" i="3" s="1"/>
  <c r="D691" i="3"/>
  <c r="F691" i="3" s="1"/>
  <c r="D692" i="3"/>
  <c r="F692" i="3" s="1"/>
  <c r="D693" i="3"/>
  <c r="F693" i="3" s="1"/>
  <c r="D694" i="3"/>
  <c r="F694" i="3" s="1"/>
  <c r="D695" i="3"/>
  <c r="F695" i="3" s="1"/>
  <c r="D696" i="3"/>
  <c r="F696" i="3" s="1"/>
  <c r="D697" i="3"/>
  <c r="F697" i="3" s="1"/>
  <c r="D698" i="3"/>
  <c r="F698" i="3" s="1"/>
  <c r="D699" i="3"/>
  <c r="F699" i="3" s="1"/>
  <c r="D700" i="3"/>
  <c r="F700" i="3" s="1"/>
  <c r="E513" i="3" l="1"/>
  <c r="D496" i="3" l="1"/>
  <c r="F496" i="3" s="1"/>
  <c r="D497" i="3"/>
  <c r="F497" i="3" s="1"/>
  <c r="D498" i="3"/>
  <c r="F498" i="3" s="1"/>
  <c r="D499" i="3"/>
  <c r="F499" i="3" s="1"/>
  <c r="D500" i="3"/>
  <c r="F500" i="3" s="1"/>
  <c r="D501" i="3"/>
  <c r="F501" i="3" s="1"/>
  <c r="D502" i="3"/>
  <c r="F502" i="3" s="1"/>
  <c r="D503" i="3"/>
  <c r="F503" i="3" s="1"/>
  <c r="D504" i="3"/>
  <c r="F504" i="3" s="1"/>
  <c r="D505" i="3"/>
  <c r="F505" i="3" s="1"/>
  <c r="D506" i="3"/>
  <c r="F506" i="3" s="1"/>
  <c r="D507" i="3"/>
  <c r="F507" i="3" s="1"/>
  <c r="D508" i="3"/>
  <c r="F508" i="3" s="1"/>
  <c r="D509" i="3"/>
  <c r="F509" i="3" s="1"/>
  <c r="D510" i="3"/>
  <c r="F510" i="3" s="1"/>
  <c r="D511" i="3"/>
  <c r="F511" i="3" s="1"/>
  <c r="D512" i="3"/>
  <c r="F512" i="3" s="1"/>
  <c r="D513" i="3"/>
  <c r="F513" i="3" s="1"/>
  <c r="D514" i="3"/>
  <c r="F514" i="3" s="1"/>
  <c r="E487" i="3"/>
  <c r="D477" i="3" l="1"/>
  <c r="F477" i="3" s="1"/>
  <c r="D478" i="3"/>
  <c r="F478" i="3" s="1"/>
  <c r="D479" i="3"/>
  <c r="F479" i="3" s="1"/>
  <c r="D480" i="3"/>
  <c r="F480" i="3" s="1"/>
  <c r="D481" i="3"/>
  <c r="F481" i="3" s="1"/>
  <c r="D482" i="3"/>
  <c r="F482" i="3" s="1"/>
  <c r="D483" i="3"/>
  <c r="F483" i="3" s="1"/>
  <c r="D484" i="3"/>
  <c r="F484" i="3" s="1"/>
  <c r="D485" i="3"/>
  <c r="F485" i="3" s="1"/>
  <c r="D486" i="3"/>
  <c r="F486" i="3" s="1"/>
  <c r="D487" i="3"/>
  <c r="F487" i="3" s="1"/>
  <c r="D488" i="3"/>
  <c r="F488" i="3" s="1"/>
  <c r="D489" i="3"/>
  <c r="F489" i="3" s="1"/>
  <c r="D490" i="3"/>
  <c r="F490" i="3" s="1"/>
  <c r="D491" i="3"/>
  <c r="F491" i="3" s="1"/>
  <c r="D492" i="3"/>
  <c r="F492" i="3" s="1"/>
  <c r="D493" i="3"/>
  <c r="F493" i="3" s="1"/>
  <c r="D494" i="3"/>
  <c r="F494" i="3" s="1"/>
  <c r="D495" i="3"/>
  <c r="F495" i="3" s="1"/>
  <c r="D458" i="3"/>
  <c r="F458" i="3" s="1"/>
  <c r="D476" i="3"/>
  <c r="F476" i="3" s="1"/>
  <c r="D475" i="3"/>
  <c r="F475" i="3" s="1"/>
  <c r="D474" i="3"/>
  <c r="F474" i="3" s="1"/>
  <c r="D473" i="3"/>
  <c r="F473" i="3" s="1"/>
  <c r="D472" i="3"/>
  <c r="F472" i="3" s="1"/>
  <c r="D471" i="3"/>
  <c r="F471" i="3" s="1"/>
  <c r="D470" i="3"/>
  <c r="F470" i="3" s="1"/>
  <c r="D469" i="3"/>
  <c r="F469" i="3" s="1"/>
  <c r="D468" i="3"/>
  <c r="F468" i="3" s="1"/>
  <c r="D467" i="3"/>
  <c r="F467" i="3" s="1"/>
  <c r="D466" i="3"/>
  <c r="F466" i="3" s="1"/>
  <c r="D465" i="3"/>
  <c r="F465" i="3" s="1"/>
  <c r="D464" i="3"/>
  <c r="F464" i="3" s="1"/>
  <c r="D463" i="3"/>
  <c r="F463" i="3" s="1"/>
  <c r="D462" i="3"/>
  <c r="F462" i="3" s="1"/>
  <c r="D461" i="3"/>
  <c r="F461" i="3" s="1"/>
  <c r="D460" i="3"/>
  <c r="F460" i="3" s="1"/>
  <c r="D3" i="4" l="1"/>
  <c r="F3" i="4" s="1"/>
  <c r="D4" i="4"/>
  <c r="F4" i="4" s="1"/>
  <c r="D5" i="4"/>
  <c r="F5" i="4" s="1"/>
  <c r="D6" i="4"/>
  <c r="F6" i="4" s="1"/>
  <c r="D7" i="4"/>
  <c r="F7" i="4" s="1"/>
  <c r="D8" i="4"/>
  <c r="F8" i="4" s="1"/>
  <c r="D9" i="4"/>
  <c r="F9" i="4" s="1"/>
  <c r="D10" i="4"/>
  <c r="F10" i="4" s="1"/>
  <c r="D11" i="4"/>
  <c r="F11" i="4" s="1"/>
  <c r="D12" i="4"/>
  <c r="F12" i="4" s="1"/>
  <c r="D13" i="4"/>
  <c r="F13" i="4" s="1"/>
  <c r="D14" i="4"/>
  <c r="F14" i="4" s="1"/>
  <c r="D15" i="4"/>
  <c r="F15" i="4" s="1"/>
  <c r="D16" i="4"/>
  <c r="F16" i="4" s="1"/>
  <c r="D17" i="4"/>
  <c r="F17" i="4" s="1"/>
  <c r="D18" i="4"/>
  <c r="F18" i="4" s="1"/>
  <c r="D19" i="4"/>
  <c r="F19" i="4" s="1"/>
  <c r="D20" i="4"/>
  <c r="F20" i="4" s="1"/>
  <c r="D21" i="4"/>
  <c r="F21" i="4" s="1"/>
  <c r="D22" i="4"/>
  <c r="F22" i="4" s="1"/>
  <c r="D23" i="4"/>
  <c r="F23" i="4" s="1"/>
  <c r="D24" i="4"/>
  <c r="F24" i="4" s="1"/>
  <c r="D25" i="4"/>
  <c r="F25" i="4" s="1"/>
  <c r="D26" i="4"/>
  <c r="F26" i="4" s="1"/>
  <c r="D27" i="4"/>
  <c r="F27" i="4" s="1"/>
  <c r="D28" i="4"/>
  <c r="F28" i="4" s="1"/>
  <c r="D29" i="4"/>
  <c r="F29" i="4" s="1"/>
  <c r="D30" i="4"/>
  <c r="F30" i="4" s="1"/>
  <c r="D31" i="4"/>
  <c r="F31" i="4" s="1"/>
  <c r="D32" i="4"/>
  <c r="F32" i="4" s="1"/>
  <c r="D33" i="4"/>
  <c r="F33" i="4" s="1"/>
  <c r="D34" i="4"/>
  <c r="F34" i="4" s="1"/>
  <c r="D35" i="4"/>
  <c r="F35" i="4" s="1"/>
  <c r="D36" i="4"/>
  <c r="F36" i="4" s="1"/>
  <c r="D37" i="4"/>
  <c r="F37" i="4" s="1"/>
  <c r="D38" i="4"/>
  <c r="F38" i="4" s="1"/>
  <c r="D39" i="4"/>
  <c r="F39" i="4" s="1"/>
  <c r="D40" i="4"/>
  <c r="F40" i="4" s="1"/>
  <c r="D41" i="4"/>
  <c r="F41" i="4" s="1"/>
  <c r="D42" i="4"/>
  <c r="F42" i="4" s="1"/>
  <c r="D43" i="4"/>
  <c r="F43" i="4" s="1"/>
  <c r="D44" i="4"/>
  <c r="F44" i="4" s="1"/>
  <c r="D45" i="4"/>
  <c r="F45" i="4" s="1"/>
  <c r="D46" i="4"/>
  <c r="F46" i="4" s="1"/>
  <c r="D47" i="4"/>
  <c r="F47" i="4" s="1"/>
  <c r="D48" i="4"/>
  <c r="F48" i="4" s="1"/>
  <c r="D49" i="4"/>
  <c r="F49" i="4" s="1"/>
  <c r="D50" i="4"/>
  <c r="F50" i="4" s="1"/>
  <c r="D51" i="4"/>
  <c r="F51" i="4" s="1"/>
  <c r="D52" i="4"/>
  <c r="F52" i="4" s="1"/>
  <c r="D53" i="4"/>
  <c r="F53" i="4" s="1"/>
  <c r="D54" i="4"/>
  <c r="F54" i="4" s="1"/>
  <c r="D55" i="4"/>
  <c r="F55" i="4" s="1"/>
  <c r="D56" i="4"/>
  <c r="F56" i="4" s="1"/>
  <c r="D57" i="4"/>
  <c r="F57" i="4" s="1"/>
  <c r="D58" i="4"/>
  <c r="F58" i="4" s="1"/>
  <c r="D59" i="4"/>
  <c r="F59" i="4" s="1"/>
  <c r="D60" i="4"/>
  <c r="F60" i="4" s="1"/>
  <c r="D61" i="4"/>
  <c r="F61" i="4" s="1"/>
  <c r="D62" i="4"/>
  <c r="F62" i="4" s="1"/>
  <c r="D63" i="4"/>
  <c r="F63" i="4" s="1"/>
  <c r="D64" i="4"/>
  <c r="F64" i="4" s="1"/>
  <c r="D65" i="4"/>
  <c r="F65" i="4" s="1"/>
  <c r="D66" i="4"/>
  <c r="F66" i="4" s="1"/>
  <c r="D67" i="4"/>
  <c r="F67" i="4" s="1"/>
  <c r="D68" i="4"/>
  <c r="F68" i="4" s="1"/>
  <c r="D69" i="4"/>
  <c r="F69" i="4" s="1"/>
  <c r="D70" i="4"/>
  <c r="F70" i="4" s="1"/>
  <c r="D71" i="4"/>
  <c r="F71" i="4" s="1"/>
  <c r="D72" i="4"/>
  <c r="F72" i="4" s="1"/>
  <c r="D73" i="4"/>
  <c r="F73" i="4" s="1"/>
  <c r="D74" i="4"/>
  <c r="F74" i="4" s="1"/>
  <c r="D75" i="4"/>
  <c r="F75" i="4" s="1"/>
  <c r="D76" i="4"/>
  <c r="F76" i="4" s="1"/>
  <c r="D77" i="4"/>
  <c r="F77" i="4" s="1"/>
  <c r="D78" i="4"/>
  <c r="F78" i="4" s="1"/>
  <c r="D79" i="4"/>
  <c r="F79" i="4" s="1"/>
  <c r="D80" i="4"/>
  <c r="F80" i="4" s="1"/>
  <c r="D81" i="4"/>
  <c r="F81" i="4" s="1"/>
  <c r="D82" i="4"/>
  <c r="F82" i="4" s="1"/>
  <c r="D83" i="4"/>
  <c r="F83" i="4" s="1"/>
  <c r="D84" i="4"/>
  <c r="F84" i="4" s="1"/>
  <c r="D85" i="4"/>
  <c r="F85" i="4" s="1"/>
  <c r="D86" i="4"/>
  <c r="F86" i="4" s="1"/>
  <c r="D87" i="4"/>
  <c r="F87" i="4" s="1"/>
  <c r="D88" i="4"/>
  <c r="F88" i="4" s="1"/>
  <c r="D89" i="4"/>
  <c r="F89" i="4" s="1"/>
  <c r="D90" i="4"/>
  <c r="F90" i="4" s="1"/>
  <c r="D91" i="4"/>
  <c r="F91" i="4" s="1"/>
  <c r="D92" i="4"/>
  <c r="F92" i="4" s="1"/>
  <c r="D93" i="4"/>
  <c r="F93" i="4" s="1"/>
  <c r="D94" i="4"/>
  <c r="F94" i="4" s="1"/>
  <c r="D95" i="4"/>
  <c r="F95" i="4" s="1"/>
  <c r="D96" i="4"/>
  <c r="F96" i="4" s="1"/>
  <c r="D97" i="4"/>
  <c r="F97" i="4" s="1"/>
  <c r="D98" i="4"/>
  <c r="F98" i="4" s="1"/>
  <c r="D99" i="4"/>
  <c r="F99" i="4" s="1"/>
  <c r="D100" i="4"/>
  <c r="F100" i="4" s="1"/>
  <c r="D101" i="4"/>
  <c r="F101" i="4" s="1"/>
  <c r="D102" i="4"/>
  <c r="F102" i="4" s="1"/>
  <c r="D103" i="4"/>
  <c r="F103" i="4" s="1"/>
  <c r="D104" i="4"/>
  <c r="F104" i="4" s="1"/>
  <c r="D105" i="4"/>
  <c r="F105" i="4" s="1"/>
  <c r="D106" i="4"/>
  <c r="F106" i="4" s="1"/>
  <c r="D107" i="4"/>
  <c r="F107" i="4" s="1"/>
  <c r="D108" i="4"/>
  <c r="F108" i="4" s="1"/>
  <c r="D109" i="4"/>
  <c r="F109" i="4" s="1"/>
  <c r="D110" i="4"/>
  <c r="F110" i="4" s="1"/>
  <c r="D111" i="4"/>
  <c r="F111" i="4" s="1"/>
  <c r="D112" i="4"/>
  <c r="F112" i="4" s="1"/>
  <c r="D113" i="4"/>
  <c r="F113" i="4" s="1"/>
  <c r="D114" i="4"/>
  <c r="F114" i="4" s="1"/>
  <c r="D115" i="4"/>
  <c r="F115" i="4" s="1"/>
  <c r="D116" i="4"/>
  <c r="F116" i="4" s="1"/>
  <c r="D117" i="4"/>
  <c r="F117" i="4" s="1"/>
  <c r="D118" i="4"/>
  <c r="F118" i="4" s="1"/>
  <c r="D119" i="4"/>
  <c r="F119" i="4" s="1"/>
  <c r="D120" i="4"/>
  <c r="F120" i="4" s="1"/>
  <c r="D121" i="4"/>
  <c r="F121" i="4" s="1"/>
  <c r="D122" i="4"/>
  <c r="F122" i="4" s="1"/>
  <c r="D123" i="4"/>
  <c r="F123" i="4" s="1"/>
  <c r="D124" i="4"/>
  <c r="F124" i="4" s="1"/>
  <c r="D125" i="4"/>
  <c r="F125" i="4" s="1"/>
  <c r="D126" i="4"/>
  <c r="F126" i="4" s="1"/>
  <c r="D127" i="4"/>
  <c r="F127" i="4" s="1"/>
  <c r="D128" i="4"/>
  <c r="F128" i="4" s="1"/>
  <c r="D129" i="4"/>
  <c r="F129" i="4" s="1"/>
  <c r="D130" i="4"/>
  <c r="F130" i="4" s="1"/>
  <c r="D131" i="4"/>
  <c r="F131" i="4" s="1"/>
  <c r="D132" i="4"/>
  <c r="F132" i="4" s="1"/>
  <c r="D133" i="4"/>
  <c r="F133" i="4" s="1"/>
  <c r="D134" i="4"/>
  <c r="F134" i="4" s="1"/>
  <c r="D135" i="4"/>
  <c r="F135" i="4" s="1"/>
  <c r="D136" i="4"/>
  <c r="F136" i="4" s="1"/>
  <c r="D137" i="4"/>
  <c r="F137" i="4" s="1"/>
  <c r="D138" i="4"/>
  <c r="F138" i="4" s="1"/>
  <c r="D139" i="4"/>
  <c r="F139" i="4" s="1"/>
  <c r="D140" i="4"/>
  <c r="F140" i="4" s="1"/>
  <c r="D141" i="4"/>
  <c r="F141" i="4" s="1"/>
  <c r="D142" i="4"/>
  <c r="F142" i="4" s="1"/>
  <c r="D143" i="4"/>
  <c r="F143" i="4" s="1"/>
  <c r="D144" i="4"/>
  <c r="F144" i="4" s="1"/>
  <c r="D145" i="4"/>
  <c r="F145" i="4" s="1"/>
  <c r="D146" i="4"/>
  <c r="F146" i="4" s="1"/>
  <c r="D147" i="4"/>
  <c r="F147" i="4" s="1"/>
  <c r="D148" i="4"/>
  <c r="F148" i="4" s="1"/>
  <c r="D149" i="4"/>
  <c r="F149" i="4" s="1"/>
  <c r="D150" i="4"/>
  <c r="F150" i="4" s="1"/>
  <c r="D151" i="4"/>
  <c r="F151" i="4" s="1"/>
  <c r="D152" i="4"/>
  <c r="F152" i="4" s="1"/>
  <c r="D153" i="4"/>
  <c r="F153" i="4" s="1"/>
  <c r="D154" i="4"/>
  <c r="F154" i="4" s="1"/>
  <c r="D155" i="4"/>
  <c r="F155" i="4" s="1"/>
  <c r="D156" i="4"/>
  <c r="F156" i="4" s="1"/>
  <c r="D157" i="4"/>
  <c r="F157" i="4" s="1"/>
  <c r="D158" i="4"/>
  <c r="F158" i="4" s="1"/>
  <c r="D159" i="4"/>
  <c r="F159" i="4" s="1"/>
  <c r="D160" i="4"/>
  <c r="F160" i="4" s="1"/>
  <c r="D161" i="4"/>
  <c r="F161" i="4" s="1"/>
  <c r="D162" i="4"/>
  <c r="F162" i="4" s="1"/>
  <c r="D163" i="4"/>
  <c r="F163" i="4" s="1"/>
  <c r="D164" i="4"/>
  <c r="F164" i="4" s="1"/>
  <c r="D165" i="4"/>
  <c r="F165" i="4" s="1"/>
  <c r="D166" i="4"/>
  <c r="F166" i="4" s="1"/>
  <c r="D167" i="4"/>
  <c r="F167" i="4" s="1"/>
  <c r="D168" i="4"/>
  <c r="F168" i="4" s="1"/>
  <c r="D169" i="4"/>
  <c r="F169" i="4" s="1"/>
  <c r="D170" i="4"/>
  <c r="F170" i="4" s="1"/>
  <c r="D171" i="4"/>
  <c r="F171" i="4" s="1"/>
  <c r="D172" i="4"/>
  <c r="F172" i="4" s="1"/>
  <c r="D173" i="4"/>
  <c r="F173" i="4" s="1"/>
  <c r="D174" i="4"/>
  <c r="F174" i="4" s="1"/>
  <c r="D175" i="4"/>
  <c r="F175" i="4" s="1"/>
  <c r="D176" i="4"/>
  <c r="F176" i="4" s="1"/>
  <c r="D177" i="4"/>
  <c r="F177" i="4" s="1"/>
  <c r="D178" i="4"/>
  <c r="F178" i="4" s="1"/>
  <c r="D179" i="4"/>
  <c r="F179" i="4" s="1"/>
  <c r="D180" i="4"/>
  <c r="F180" i="4" s="1"/>
  <c r="D181" i="4"/>
  <c r="F181" i="4" s="1"/>
  <c r="D182" i="4"/>
  <c r="F182" i="4" s="1"/>
  <c r="D183" i="4"/>
  <c r="F183" i="4" s="1"/>
  <c r="D184" i="4"/>
  <c r="F184" i="4" s="1"/>
  <c r="D185" i="4"/>
  <c r="F185" i="4" s="1"/>
  <c r="D186" i="4"/>
  <c r="F186" i="4" s="1"/>
  <c r="D187" i="4"/>
  <c r="F187" i="4" s="1"/>
  <c r="D188" i="4"/>
  <c r="F188" i="4" s="1"/>
  <c r="D189" i="4"/>
  <c r="F189" i="4" s="1"/>
  <c r="D190" i="4"/>
  <c r="F190" i="4" s="1"/>
  <c r="D191" i="4"/>
  <c r="F191" i="4" s="1"/>
  <c r="D192" i="4"/>
  <c r="F192" i="4" s="1"/>
  <c r="D193" i="4"/>
  <c r="F193" i="4" s="1"/>
  <c r="D194" i="4"/>
  <c r="F194" i="4" s="1"/>
  <c r="D195" i="4"/>
  <c r="F195" i="4" s="1"/>
  <c r="D196" i="4"/>
  <c r="F196" i="4" s="1"/>
  <c r="D197" i="4"/>
  <c r="F197" i="4" s="1"/>
  <c r="D198" i="4"/>
  <c r="F198" i="4" s="1"/>
  <c r="D199" i="4"/>
  <c r="F199" i="4" s="1"/>
  <c r="D200" i="4"/>
  <c r="F200" i="4" s="1"/>
  <c r="D201" i="4"/>
  <c r="F201" i="4" s="1"/>
  <c r="D202" i="4"/>
  <c r="F202" i="4" s="1"/>
  <c r="D203" i="4"/>
  <c r="F203" i="4" s="1"/>
  <c r="D204" i="4"/>
  <c r="F204" i="4" s="1"/>
  <c r="D205" i="4"/>
  <c r="F205" i="4" s="1"/>
  <c r="D206" i="4"/>
  <c r="F206" i="4" s="1"/>
  <c r="D207" i="4"/>
  <c r="F207" i="4" s="1"/>
  <c r="D208" i="4"/>
  <c r="F208" i="4" s="1"/>
  <c r="D209" i="4"/>
  <c r="F209" i="4" s="1"/>
  <c r="D210" i="4"/>
  <c r="F210" i="4" s="1"/>
  <c r="D211" i="4"/>
  <c r="F211" i="4" s="1"/>
  <c r="D212" i="4"/>
  <c r="F212" i="4" s="1"/>
  <c r="D213" i="4"/>
  <c r="F213" i="4" s="1"/>
  <c r="D214" i="4"/>
  <c r="F214" i="4" s="1"/>
  <c r="D215" i="4"/>
  <c r="F215" i="4" s="1"/>
  <c r="D216" i="4"/>
  <c r="F216" i="4" s="1"/>
  <c r="D217" i="4"/>
  <c r="F217" i="4" s="1"/>
  <c r="D218" i="4"/>
  <c r="F218" i="4" s="1"/>
  <c r="D219" i="4"/>
  <c r="F219" i="4" s="1"/>
  <c r="D220" i="4"/>
  <c r="F220" i="4" s="1"/>
  <c r="D221" i="4"/>
  <c r="F221" i="4" s="1"/>
  <c r="D222" i="4"/>
  <c r="F222" i="4" s="1"/>
  <c r="D223" i="4"/>
  <c r="F223" i="4" s="1"/>
  <c r="D224" i="4"/>
  <c r="F224" i="4" s="1"/>
  <c r="D225" i="4"/>
  <c r="F225" i="4" s="1"/>
  <c r="D226" i="4"/>
  <c r="F226" i="4" s="1"/>
  <c r="D227" i="4"/>
  <c r="F227" i="4" s="1"/>
  <c r="D228" i="4"/>
  <c r="F228" i="4" s="1"/>
  <c r="D229" i="4"/>
  <c r="F229" i="4" s="1"/>
  <c r="D230" i="4"/>
  <c r="F230" i="4" s="1"/>
  <c r="D231" i="4"/>
  <c r="F231" i="4" s="1"/>
  <c r="D232" i="4"/>
  <c r="F232" i="4" s="1"/>
  <c r="D233" i="4"/>
  <c r="F233" i="4" s="1"/>
  <c r="D234" i="4"/>
  <c r="F234" i="4" s="1"/>
  <c r="D235" i="4"/>
  <c r="F235" i="4" s="1"/>
  <c r="D236" i="4"/>
  <c r="F236" i="4" s="1"/>
  <c r="D237" i="4"/>
  <c r="F237" i="4" s="1"/>
  <c r="D238" i="4"/>
  <c r="F238" i="4" s="1"/>
  <c r="D239" i="4"/>
  <c r="F239" i="4" s="1"/>
  <c r="D240" i="4"/>
  <c r="F240" i="4" s="1"/>
  <c r="D241" i="4"/>
  <c r="F241" i="4" s="1"/>
  <c r="D242" i="4"/>
  <c r="F242" i="4" s="1"/>
  <c r="D243" i="4"/>
  <c r="F243" i="4" s="1"/>
  <c r="D244" i="4"/>
  <c r="F244" i="4" s="1"/>
  <c r="D245" i="4"/>
  <c r="F245" i="4" s="1"/>
  <c r="D246" i="4"/>
  <c r="F246" i="4" s="1"/>
  <c r="D247" i="4"/>
  <c r="F247" i="4" s="1"/>
  <c r="D248" i="4"/>
  <c r="F248" i="4" s="1"/>
  <c r="D249" i="4"/>
  <c r="F249" i="4" s="1"/>
  <c r="D250" i="4"/>
  <c r="F250" i="4" s="1"/>
  <c r="D251" i="4"/>
  <c r="F251" i="4" s="1"/>
  <c r="D252" i="4"/>
  <c r="F252" i="4" s="1"/>
  <c r="D253" i="4"/>
  <c r="F253" i="4" s="1"/>
  <c r="D254" i="4"/>
  <c r="F254" i="4" s="1"/>
  <c r="D255" i="4"/>
  <c r="F255" i="4" s="1"/>
  <c r="D256" i="4"/>
  <c r="F256" i="4" s="1"/>
  <c r="D257" i="4"/>
  <c r="F257" i="4" s="1"/>
  <c r="D258" i="4"/>
  <c r="F258" i="4" s="1"/>
  <c r="D259" i="4"/>
  <c r="F259" i="4" s="1"/>
  <c r="D260" i="4"/>
  <c r="F260" i="4" s="1"/>
  <c r="D261" i="4"/>
  <c r="F261" i="4" s="1"/>
  <c r="D262" i="4"/>
  <c r="F262" i="4" s="1"/>
  <c r="D263" i="4"/>
  <c r="F263" i="4" s="1"/>
  <c r="D264" i="4"/>
  <c r="F264" i="4" s="1"/>
  <c r="D265" i="4"/>
  <c r="F265" i="4" s="1"/>
  <c r="D266" i="4"/>
  <c r="F266" i="4" s="1"/>
  <c r="D267" i="4"/>
  <c r="F267" i="4" s="1"/>
  <c r="D268" i="4"/>
  <c r="F268" i="4" s="1"/>
  <c r="D269" i="4"/>
  <c r="F269" i="4" s="1"/>
  <c r="D270" i="4"/>
  <c r="F270" i="4" s="1"/>
  <c r="D271" i="4"/>
  <c r="F271" i="4" s="1"/>
  <c r="D272" i="4"/>
  <c r="F272" i="4" s="1"/>
  <c r="D273" i="4"/>
  <c r="F273" i="4" s="1"/>
  <c r="D274" i="4"/>
  <c r="F274" i="4" s="1"/>
  <c r="D275" i="4"/>
  <c r="F275" i="4" s="1"/>
  <c r="D276" i="4"/>
  <c r="F276" i="4" s="1"/>
  <c r="D277" i="4"/>
  <c r="F277" i="4" s="1"/>
  <c r="D278" i="4"/>
  <c r="F278" i="4" s="1"/>
  <c r="D279" i="4"/>
  <c r="F279" i="4" s="1"/>
  <c r="D280" i="4"/>
  <c r="F280" i="4" s="1"/>
  <c r="D281" i="4"/>
  <c r="F281" i="4" s="1"/>
  <c r="D282" i="4"/>
  <c r="F282" i="4" s="1"/>
  <c r="D283" i="4"/>
  <c r="F283" i="4" s="1"/>
  <c r="D284" i="4"/>
  <c r="F284" i="4" s="1"/>
  <c r="D285" i="4"/>
  <c r="F285" i="4" s="1"/>
  <c r="D286" i="4"/>
  <c r="F286" i="4" s="1"/>
  <c r="D287" i="4"/>
  <c r="F287" i="4" s="1"/>
  <c r="D288" i="4"/>
  <c r="F288" i="4" s="1"/>
  <c r="D289" i="4"/>
  <c r="F289" i="4" s="1"/>
  <c r="D290" i="4"/>
  <c r="F290" i="4" s="1"/>
  <c r="D291" i="4"/>
  <c r="F291" i="4" s="1"/>
  <c r="D292" i="4"/>
  <c r="F292" i="4" s="1"/>
  <c r="D293" i="4"/>
  <c r="F293" i="4" s="1"/>
  <c r="D294" i="4"/>
  <c r="F294" i="4" s="1"/>
  <c r="D295" i="4"/>
  <c r="F295" i="4" s="1"/>
  <c r="D296" i="4"/>
  <c r="F296" i="4" s="1"/>
  <c r="D297" i="4"/>
  <c r="F297" i="4" s="1"/>
  <c r="D298" i="4"/>
  <c r="F298" i="4" s="1"/>
  <c r="D299" i="4"/>
  <c r="F299" i="4" s="1"/>
  <c r="D300" i="4"/>
  <c r="F300" i="4" s="1"/>
  <c r="D301" i="4"/>
  <c r="F301" i="4" s="1"/>
  <c r="D302" i="4"/>
  <c r="F302" i="4" s="1"/>
  <c r="D303" i="4"/>
  <c r="F303" i="4" s="1"/>
  <c r="D304" i="4"/>
  <c r="F304" i="4" s="1"/>
  <c r="D305" i="4"/>
  <c r="F305" i="4" s="1"/>
  <c r="D306" i="4"/>
  <c r="F306" i="4" s="1"/>
  <c r="D307" i="4"/>
  <c r="F307" i="4" s="1"/>
  <c r="D308" i="4"/>
  <c r="F308" i="4" s="1"/>
  <c r="D309" i="4"/>
  <c r="F309" i="4" s="1"/>
  <c r="D310" i="4"/>
  <c r="F310" i="4" s="1"/>
  <c r="D311" i="4"/>
  <c r="F311" i="4" s="1"/>
  <c r="D312" i="4"/>
  <c r="F312" i="4" s="1"/>
  <c r="D313" i="4"/>
  <c r="F313" i="4" s="1"/>
  <c r="D314" i="4"/>
  <c r="F314" i="4" s="1"/>
  <c r="D315" i="4"/>
  <c r="F315" i="4" s="1"/>
  <c r="D316" i="4"/>
  <c r="F316" i="4" s="1"/>
  <c r="D317" i="4"/>
  <c r="F317" i="4" s="1"/>
  <c r="D318" i="4"/>
  <c r="F318" i="4" s="1"/>
  <c r="D319" i="4"/>
  <c r="F319" i="4" s="1"/>
  <c r="D320" i="4"/>
  <c r="F320" i="4" s="1"/>
  <c r="D321" i="4"/>
  <c r="F321" i="4" s="1"/>
  <c r="D322" i="4"/>
  <c r="F322" i="4" s="1"/>
  <c r="D323" i="4"/>
  <c r="F323" i="4" s="1"/>
  <c r="D324" i="4"/>
  <c r="F324" i="4" s="1"/>
  <c r="D325" i="4"/>
  <c r="F325" i="4" s="1"/>
  <c r="D326" i="4"/>
  <c r="F326" i="4" s="1"/>
  <c r="D327" i="4"/>
  <c r="F327" i="4" s="1"/>
  <c r="D328" i="4"/>
  <c r="F328" i="4" s="1"/>
  <c r="D329" i="4"/>
  <c r="F329" i="4" s="1"/>
  <c r="D330" i="4"/>
  <c r="F330" i="4" s="1"/>
  <c r="D331" i="4"/>
  <c r="F331" i="4" s="1"/>
  <c r="D332" i="4"/>
  <c r="F332" i="4" s="1"/>
  <c r="D333" i="4"/>
  <c r="F333" i="4" s="1"/>
  <c r="D334" i="4"/>
  <c r="F334" i="4" s="1"/>
  <c r="D335" i="4"/>
  <c r="F335" i="4" s="1"/>
  <c r="D336" i="4"/>
  <c r="F336" i="4" s="1"/>
  <c r="D337" i="4"/>
  <c r="F337" i="4" s="1"/>
  <c r="D338" i="4"/>
  <c r="F338" i="4" s="1"/>
  <c r="D339" i="4"/>
  <c r="F339" i="4" s="1"/>
  <c r="D340" i="4"/>
  <c r="F340" i="4" s="1"/>
  <c r="D341" i="4"/>
  <c r="F341" i="4" s="1"/>
  <c r="D342" i="4"/>
  <c r="F342" i="4" s="1"/>
  <c r="D343" i="4"/>
  <c r="F343" i="4" s="1"/>
  <c r="D344" i="4"/>
  <c r="F344" i="4" s="1"/>
  <c r="D345" i="4"/>
  <c r="F345" i="4" s="1"/>
  <c r="D346" i="4"/>
  <c r="F346" i="4" s="1"/>
  <c r="D347" i="4"/>
  <c r="F347" i="4" s="1"/>
  <c r="D348" i="4"/>
  <c r="F348" i="4" s="1"/>
  <c r="D349" i="4"/>
  <c r="F349" i="4" s="1"/>
  <c r="D350" i="4"/>
  <c r="F350" i="4" s="1"/>
  <c r="D351" i="4"/>
  <c r="F351" i="4" s="1"/>
  <c r="D352" i="4"/>
  <c r="F352" i="4" s="1"/>
  <c r="D353" i="4"/>
  <c r="F353" i="4" s="1"/>
  <c r="D354" i="4"/>
  <c r="F354" i="4" s="1"/>
  <c r="D355" i="4"/>
  <c r="F355" i="4" s="1"/>
  <c r="D356" i="4"/>
  <c r="F356" i="4" s="1"/>
  <c r="D357" i="4"/>
  <c r="F357" i="4" s="1"/>
  <c r="D358" i="4"/>
  <c r="F358" i="4" s="1"/>
  <c r="D359" i="4"/>
  <c r="F359" i="4" s="1"/>
  <c r="D360" i="4"/>
  <c r="F360" i="4" s="1"/>
  <c r="D361" i="4"/>
  <c r="F361" i="4" s="1"/>
  <c r="D362" i="4"/>
  <c r="F362" i="4" s="1"/>
  <c r="D363" i="4"/>
  <c r="F363" i="4" s="1"/>
  <c r="D364" i="4"/>
  <c r="F364" i="4" s="1"/>
  <c r="D365" i="4"/>
  <c r="F365" i="4" s="1"/>
  <c r="D366" i="4"/>
  <c r="F366" i="4" s="1"/>
  <c r="D367" i="4"/>
  <c r="F367" i="4" s="1"/>
  <c r="D368" i="4"/>
  <c r="F368" i="4" s="1"/>
  <c r="D369" i="4"/>
  <c r="F369" i="4" s="1"/>
  <c r="D370" i="4"/>
  <c r="F370" i="4" s="1"/>
  <c r="D371" i="4"/>
  <c r="F371" i="4" s="1"/>
  <c r="D372" i="4"/>
  <c r="F372" i="4" s="1"/>
  <c r="D373" i="4"/>
  <c r="F373" i="4" s="1"/>
  <c r="D374" i="4"/>
  <c r="F374" i="4" s="1"/>
  <c r="D375" i="4"/>
  <c r="F375" i="4" s="1"/>
  <c r="D376" i="4"/>
  <c r="F376" i="4" s="1"/>
  <c r="D377" i="4"/>
  <c r="F377" i="4" s="1"/>
  <c r="D378" i="4"/>
  <c r="F378" i="4" s="1"/>
  <c r="D379" i="4"/>
  <c r="F379" i="4" s="1"/>
  <c r="D380" i="4"/>
  <c r="F380" i="4" s="1"/>
  <c r="D381" i="4"/>
  <c r="F381" i="4" s="1"/>
  <c r="D382" i="4"/>
  <c r="F382" i="4" s="1"/>
  <c r="D383" i="4"/>
  <c r="F383" i="4" s="1"/>
  <c r="D384" i="4"/>
  <c r="F384" i="4" s="1"/>
  <c r="D385" i="4"/>
  <c r="F385" i="4" s="1"/>
  <c r="D386" i="4"/>
  <c r="F386" i="4" s="1"/>
  <c r="D387" i="4"/>
  <c r="F387" i="4" s="1"/>
  <c r="D388" i="4"/>
  <c r="F388" i="4" s="1"/>
  <c r="D389" i="4"/>
  <c r="F389" i="4" s="1"/>
  <c r="D390" i="4"/>
  <c r="F390" i="4" s="1"/>
  <c r="D391" i="4"/>
  <c r="F391" i="4" s="1"/>
  <c r="D392" i="4"/>
  <c r="F392" i="4" s="1"/>
  <c r="D393" i="4"/>
  <c r="F393" i="4" s="1"/>
  <c r="D394" i="4"/>
  <c r="F394" i="4" s="1"/>
  <c r="D395" i="4"/>
  <c r="F395" i="4" s="1"/>
  <c r="D396" i="4"/>
  <c r="F396" i="4" s="1"/>
  <c r="D397" i="4"/>
  <c r="F397" i="4" s="1"/>
  <c r="D398" i="4"/>
  <c r="F398" i="4" s="1"/>
  <c r="D399" i="4"/>
  <c r="F399" i="4" s="1"/>
  <c r="D400" i="4"/>
  <c r="F400" i="4" s="1"/>
  <c r="D401" i="4"/>
  <c r="F401" i="4" s="1"/>
  <c r="D402" i="4"/>
  <c r="F402" i="4" s="1"/>
  <c r="D403" i="4"/>
  <c r="F403" i="4" s="1"/>
  <c r="D404" i="4"/>
  <c r="F404" i="4" s="1"/>
  <c r="D405" i="4"/>
  <c r="F405" i="4" s="1"/>
  <c r="D406" i="4"/>
  <c r="F406" i="4" s="1"/>
  <c r="D407" i="4"/>
  <c r="F407" i="4" s="1"/>
  <c r="D408" i="4"/>
  <c r="F408" i="4" s="1"/>
  <c r="D409" i="4"/>
  <c r="F409" i="4" s="1"/>
  <c r="D410" i="4"/>
  <c r="F410" i="4" s="1"/>
  <c r="D411" i="4"/>
  <c r="F411" i="4" s="1"/>
  <c r="D412" i="4"/>
  <c r="F412" i="4" s="1"/>
  <c r="D413" i="4"/>
  <c r="F413" i="4" s="1"/>
  <c r="D414" i="4"/>
  <c r="F414" i="4" s="1"/>
  <c r="D415" i="4"/>
  <c r="F415" i="4" s="1"/>
  <c r="D416" i="4"/>
  <c r="F416" i="4" s="1"/>
  <c r="D417" i="4"/>
  <c r="F417" i="4" s="1"/>
  <c r="D418" i="4"/>
  <c r="F418" i="4" s="1"/>
  <c r="D419" i="4"/>
  <c r="F419" i="4" s="1"/>
  <c r="D420" i="4"/>
  <c r="F420" i="4" s="1"/>
  <c r="D421" i="4"/>
  <c r="F421" i="4" s="1"/>
  <c r="D422" i="4"/>
  <c r="F422" i="4" s="1"/>
  <c r="D423" i="4"/>
  <c r="F423" i="4" s="1"/>
  <c r="D424" i="4"/>
  <c r="F424" i="4" s="1"/>
  <c r="D425" i="4"/>
  <c r="F425" i="4" s="1"/>
  <c r="D426" i="4"/>
  <c r="F426" i="4" s="1"/>
  <c r="D427" i="4"/>
  <c r="F427" i="4" s="1"/>
  <c r="D428" i="4"/>
  <c r="F428" i="4" s="1"/>
  <c r="D429" i="4"/>
  <c r="F429" i="4" s="1"/>
  <c r="D430" i="4"/>
  <c r="F430" i="4" s="1"/>
  <c r="D431" i="4"/>
  <c r="F431" i="4" s="1"/>
  <c r="D432" i="4"/>
  <c r="F432" i="4" s="1"/>
  <c r="D433" i="4"/>
  <c r="F433" i="4" s="1"/>
  <c r="D2" i="4"/>
  <c r="F2" i="4" s="1"/>
  <c r="D439" i="3"/>
  <c r="F439" i="3" s="1"/>
  <c r="D440" i="3"/>
  <c r="F440" i="3" s="1"/>
  <c r="D441" i="3"/>
  <c r="F441" i="3" s="1"/>
  <c r="D442" i="3"/>
  <c r="F442" i="3" s="1"/>
  <c r="D443" i="3"/>
  <c r="F443" i="3" s="1"/>
  <c r="D444" i="3"/>
  <c r="F444" i="3" s="1"/>
  <c r="D445" i="3"/>
  <c r="F445" i="3" s="1"/>
  <c r="D446" i="3"/>
  <c r="F446" i="3" s="1"/>
  <c r="D447" i="3"/>
  <c r="F447" i="3" s="1"/>
  <c r="D448" i="3"/>
  <c r="F448" i="3" s="1"/>
  <c r="D449" i="3"/>
  <c r="F449" i="3" s="1"/>
  <c r="D450" i="3"/>
  <c r="F450" i="3" s="1"/>
  <c r="D451" i="3"/>
  <c r="F451" i="3" s="1"/>
  <c r="D452" i="3"/>
  <c r="F452" i="3" s="1"/>
  <c r="D453" i="3"/>
  <c r="F453" i="3" s="1"/>
  <c r="D454" i="3"/>
  <c r="F454" i="3" s="1"/>
  <c r="D455" i="3"/>
  <c r="F455" i="3" s="1"/>
  <c r="D456" i="3"/>
  <c r="F456" i="3" s="1"/>
  <c r="D457" i="3"/>
  <c r="F457" i="3" s="1"/>
  <c r="D420" i="3" l="1"/>
  <c r="F420" i="3" s="1"/>
  <c r="D421" i="3"/>
  <c r="F421" i="3" s="1"/>
  <c r="D422" i="3"/>
  <c r="F422" i="3" s="1"/>
  <c r="D423" i="3"/>
  <c r="F423" i="3" s="1"/>
  <c r="D424" i="3"/>
  <c r="F424" i="3" s="1"/>
  <c r="D425" i="3"/>
  <c r="F425" i="3" s="1"/>
  <c r="D426" i="3"/>
  <c r="F426" i="3" s="1"/>
  <c r="D427" i="3"/>
  <c r="F427" i="3" s="1"/>
  <c r="D428" i="3"/>
  <c r="F428" i="3" s="1"/>
  <c r="D429" i="3"/>
  <c r="F429" i="3" s="1"/>
  <c r="D430" i="3"/>
  <c r="F430" i="3" s="1"/>
  <c r="D431" i="3"/>
  <c r="F431" i="3" s="1"/>
  <c r="D432" i="3"/>
  <c r="F432" i="3" s="1"/>
  <c r="D433" i="3"/>
  <c r="F433" i="3" s="1"/>
  <c r="D434" i="3"/>
  <c r="F434" i="3" s="1"/>
  <c r="D435" i="3"/>
  <c r="F435" i="3" s="1"/>
  <c r="D436" i="3"/>
  <c r="F436" i="3" s="1"/>
  <c r="D437" i="3"/>
  <c r="F437" i="3" s="1"/>
  <c r="D438" i="3"/>
  <c r="F438" i="3" s="1"/>
  <c r="D401" i="3"/>
  <c r="F401" i="3" s="1"/>
  <c r="D402" i="3"/>
  <c r="F402" i="3" s="1"/>
  <c r="D403" i="3"/>
  <c r="F403" i="3" s="1"/>
  <c r="D404" i="3"/>
  <c r="F404" i="3" s="1"/>
  <c r="D405" i="3"/>
  <c r="F405" i="3" s="1"/>
  <c r="D406" i="3"/>
  <c r="F406" i="3" s="1"/>
  <c r="D407" i="3"/>
  <c r="F407" i="3" s="1"/>
  <c r="D408" i="3"/>
  <c r="F408" i="3" s="1"/>
  <c r="D409" i="3"/>
  <c r="F409" i="3" s="1"/>
  <c r="D410" i="3"/>
  <c r="F410" i="3" s="1"/>
  <c r="D411" i="3"/>
  <c r="F411" i="3" s="1"/>
  <c r="D412" i="3"/>
  <c r="F412" i="3" s="1"/>
  <c r="D413" i="3"/>
  <c r="F413" i="3" s="1"/>
  <c r="D414" i="3"/>
  <c r="F414" i="3" s="1"/>
  <c r="D415" i="3"/>
  <c r="F415" i="3" s="1"/>
  <c r="D416" i="3"/>
  <c r="F416" i="3" s="1"/>
  <c r="D417" i="3"/>
  <c r="F417" i="3" s="1"/>
  <c r="D418" i="3"/>
  <c r="F418" i="3" s="1"/>
  <c r="D419" i="3"/>
  <c r="F419" i="3" s="1"/>
  <c r="D382" i="3"/>
  <c r="F382" i="3" s="1"/>
  <c r="D383" i="3"/>
  <c r="F383" i="3" s="1"/>
  <c r="D384" i="3"/>
  <c r="F384" i="3" s="1"/>
  <c r="D385" i="3"/>
  <c r="F385" i="3" s="1"/>
  <c r="D386" i="3"/>
  <c r="F386" i="3" s="1"/>
  <c r="D387" i="3"/>
  <c r="F387" i="3" s="1"/>
  <c r="D388" i="3"/>
  <c r="F388" i="3" s="1"/>
  <c r="D389" i="3"/>
  <c r="F389" i="3" s="1"/>
  <c r="D390" i="3"/>
  <c r="F390" i="3" s="1"/>
  <c r="D391" i="3"/>
  <c r="F391" i="3" s="1"/>
  <c r="D392" i="3"/>
  <c r="F392" i="3" s="1"/>
  <c r="D393" i="3"/>
  <c r="F393" i="3" s="1"/>
  <c r="D394" i="3"/>
  <c r="F394" i="3" s="1"/>
  <c r="D395" i="3"/>
  <c r="F395" i="3" s="1"/>
  <c r="D396" i="3"/>
  <c r="F396" i="3" s="1"/>
  <c r="D397" i="3"/>
  <c r="F397" i="3" s="1"/>
  <c r="D398" i="3"/>
  <c r="F398" i="3" s="1"/>
  <c r="D399" i="3"/>
  <c r="F399" i="3" s="1"/>
  <c r="D400" i="3"/>
  <c r="F400" i="3" s="1"/>
  <c r="D363" i="3"/>
  <c r="F363" i="3" s="1"/>
  <c r="D364" i="3"/>
  <c r="F364" i="3" s="1"/>
  <c r="D365" i="3"/>
  <c r="F365" i="3" s="1"/>
  <c r="D366" i="3"/>
  <c r="F366" i="3" s="1"/>
  <c r="D367" i="3"/>
  <c r="F367" i="3" s="1"/>
  <c r="D368" i="3"/>
  <c r="F368" i="3" s="1"/>
  <c r="D369" i="3"/>
  <c r="F369" i="3" s="1"/>
  <c r="D370" i="3"/>
  <c r="F370" i="3" s="1"/>
  <c r="D371" i="3"/>
  <c r="F371" i="3" s="1"/>
  <c r="D372" i="3"/>
  <c r="F372" i="3" s="1"/>
  <c r="D373" i="3"/>
  <c r="F373" i="3" s="1"/>
  <c r="D374" i="3"/>
  <c r="F374" i="3" s="1"/>
  <c r="D375" i="3"/>
  <c r="F375" i="3" s="1"/>
  <c r="D376" i="3"/>
  <c r="F376" i="3" s="1"/>
  <c r="D377" i="3"/>
  <c r="F377" i="3" s="1"/>
  <c r="D378" i="3"/>
  <c r="F378" i="3" s="1"/>
  <c r="D379" i="3"/>
  <c r="F379" i="3" s="1"/>
  <c r="D380" i="3"/>
  <c r="F380" i="3" s="1"/>
  <c r="D381" i="3"/>
  <c r="F381" i="3" s="1"/>
  <c r="D360" i="3"/>
  <c r="F360" i="3" s="1"/>
  <c r="D361" i="3"/>
  <c r="F361" i="3" s="1"/>
  <c r="D362" i="3"/>
  <c r="F362" i="3" s="1"/>
  <c r="D344" i="3"/>
  <c r="F344" i="3" s="1"/>
  <c r="D345" i="3"/>
  <c r="F345" i="3" s="1"/>
  <c r="D346" i="3"/>
  <c r="F346" i="3" s="1"/>
  <c r="D347" i="3"/>
  <c r="F347" i="3" s="1"/>
  <c r="D348" i="3"/>
  <c r="F348" i="3" s="1"/>
  <c r="D349" i="3"/>
  <c r="F349" i="3" s="1"/>
  <c r="D350" i="3"/>
  <c r="F350" i="3" s="1"/>
  <c r="D351" i="3"/>
  <c r="F351" i="3" s="1"/>
  <c r="D352" i="3"/>
  <c r="F352" i="3" s="1"/>
  <c r="D353" i="3"/>
  <c r="F353" i="3" s="1"/>
  <c r="D354" i="3"/>
  <c r="F354" i="3" s="1"/>
  <c r="D355" i="3"/>
  <c r="F355" i="3" s="1"/>
  <c r="D356" i="3"/>
  <c r="F356" i="3" s="1"/>
  <c r="D357" i="3"/>
  <c r="F357" i="3" s="1"/>
  <c r="D358" i="3"/>
  <c r="F358" i="3" s="1"/>
  <c r="D359" i="3"/>
  <c r="F359" i="3" s="1"/>
  <c r="D325" i="3" l="1"/>
  <c r="F325" i="3" s="1"/>
  <c r="D326" i="3"/>
  <c r="F326" i="3" s="1"/>
  <c r="D327" i="3"/>
  <c r="F327" i="3" s="1"/>
  <c r="D328" i="3"/>
  <c r="F328" i="3" s="1"/>
  <c r="D329" i="3"/>
  <c r="F329" i="3" s="1"/>
  <c r="D330" i="3"/>
  <c r="F330" i="3" s="1"/>
  <c r="D331" i="3"/>
  <c r="F331" i="3" s="1"/>
  <c r="D332" i="3"/>
  <c r="F332" i="3" s="1"/>
  <c r="D333" i="3"/>
  <c r="F333" i="3" s="1"/>
  <c r="D334" i="3"/>
  <c r="F334" i="3" s="1"/>
  <c r="D335" i="3"/>
  <c r="F335" i="3" s="1"/>
  <c r="D336" i="3"/>
  <c r="F336" i="3" s="1"/>
  <c r="D337" i="3"/>
  <c r="F337" i="3" s="1"/>
  <c r="D338" i="3"/>
  <c r="F338" i="3" s="1"/>
  <c r="D339" i="3"/>
  <c r="F339" i="3" s="1"/>
  <c r="D340" i="3"/>
  <c r="F340" i="3" s="1"/>
  <c r="D341" i="3"/>
  <c r="F341" i="3" s="1"/>
  <c r="D342" i="3"/>
  <c r="F342" i="3" s="1"/>
  <c r="D343" i="3"/>
  <c r="F343" i="3" s="1"/>
  <c r="D306" i="3"/>
  <c r="F306" i="3" s="1"/>
  <c r="D307" i="3"/>
  <c r="F307" i="3" s="1"/>
  <c r="D308" i="3"/>
  <c r="F308" i="3" s="1"/>
  <c r="D309" i="3"/>
  <c r="F309" i="3" s="1"/>
  <c r="D310" i="3"/>
  <c r="F310" i="3" s="1"/>
  <c r="D311" i="3"/>
  <c r="F311" i="3" s="1"/>
  <c r="D312" i="3"/>
  <c r="F312" i="3" s="1"/>
  <c r="D313" i="3"/>
  <c r="F313" i="3" s="1"/>
  <c r="D314" i="3"/>
  <c r="F314" i="3" s="1"/>
  <c r="D315" i="3"/>
  <c r="F315" i="3" s="1"/>
  <c r="D316" i="3"/>
  <c r="F316" i="3" s="1"/>
  <c r="D317" i="3"/>
  <c r="F317" i="3" s="1"/>
  <c r="D318" i="3"/>
  <c r="F318" i="3" s="1"/>
  <c r="D319" i="3"/>
  <c r="F319" i="3" s="1"/>
  <c r="D320" i="3"/>
  <c r="F320" i="3" s="1"/>
  <c r="D321" i="3"/>
  <c r="F321" i="3" s="1"/>
  <c r="D322" i="3"/>
  <c r="F322" i="3" s="1"/>
  <c r="D323" i="3"/>
  <c r="F323" i="3" s="1"/>
  <c r="D324" i="3"/>
  <c r="F324" i="3" s="1"/>
  <c r="D287" i="3"/>
  <c r="F287" i="3" s="1"/>
  <c r="D288" i="3"/>
  <c r="F288" i="3" s="1"/>
  <c r="D289" i="3"/>
  <c r="F289" i="3" s="1"/>
  <c r="D290" i="3"/>
  <c r="F290" i="3" s="1"/>
  <c r="D291" i="3"/>
  <c r="F291" i="3" s="1"/>
  <c r="D292" i="3"/>
  <c r="F292" i="3" s="1"/>
  <c r="D293" i="3"/>
  <c r="F293" i="3" s="1"/>
  <c r="D294" i="3"/>
  <c r="F294" i="3" s="1"/>
  <c r="D295" i="3"/>
  <c r="F295" i="3" s="1"/>
  <c r="D296" i="3"/>
  <c r="F296" i="3" s="1"/>
  <c r="D297" i="3"/>
  <c r="F297" i="3" s="1"/>
  <c r="D298" i="3"/>
  <c r="F298" i="3" s="1"/>
  <c r="D299" i="3"/>
  <c r="F299" i="3" s="1"/>
  <c r="D300" i="3"/>
  <c r="F300" i="3" s="1"/>
  <c r="D301" i="3"/>
  <c r="F301" i="3" s="1"/>
  <c r="D302" i="3"/>
  <c r="F302" i="3" s="1"/>
  <c r="D303" i="3"/>
  <c r="F303" i="3" s="1"/>
  <c r="D304" i="3"/>
  <c r="F304" i="3" s="1"/>
  <c r="D305" i="3"/>
  <c r="F305" i="3" s="1"/>
  <c r="D268" i="3" l="1"/>
  <c r="F268" i="3" s="1"/>
  <c r="D269" i="3"/>
  <c r="F269" i="3" s="1"/>
  <c r="D270" i="3"/>
  <c r="F270" i="3" s="1"/>
  <c r="D271" i="3"/>
  <c r="F271" i="3" s="1"/>
  <c r="D272" i="3"/>
  <c r="F272" i="3" s="1"/>
  <c r="D273" i="3"/>
  <c r="F273" i="3" s="1"/>
  <c r="D274" i="3"/>
  <c r="F274" i="3" s="1"/>
  <c r="D275" i="3"/>
  <c r="F275" i="3" s="1"/>
  <c r="D276" i="3"/>
  <c r="F276" i="3" s="1"/>
  <c r="D277" i="3"/>
  <c r="F277" i="3" s="1"/>
  <c r="D278" i="3"/>
  <c r="F278" i="3" s="1"/>
  <c r="D279" i="3"/>
  <c r="F279" i="3" s="1"/>
  <c r="D280" i="3"/>
  <c r="F280" i="3" s="1"/>
  <c r="D281" i="3"/>
  <c r="F281" i="3" s="1"/>
  <c r="D282" i="3"/>
  <c r="F282" i="3" s="1"/>
  <c r="D283" i="3"/>
  <c r="F283" i="3" s="1"/>
  <c r="D284" i="3"/>
  <c r="F284" i="3" s="1"/>
  <c r="D285" i="3"/>
  <c r="F285" i="3" s="1"/>
  <c r="D286" i="3"/>
  <c r="F286" i="3" s="1"/>
  <c r="D249" i="3" l="1"/>
  <c r="F249" i="3" s="1"/>
  <c r="D250" i="3"/>
  <c r="F250" i="3" s="1"/>
  <c r="D251" i="3"/>
  <c r="F251" i="3" s="1"/>
  <c r="D252" i="3"/>
  <c r="F252" i="3" s="1"/>
  <c r="D253" i="3"/>
  <c r="F253" i="3" s="1"/>
  <c r="D254" i="3"/>
  <c r="F254" i="3" s="1"/>
  <c r="D255" i="3"/>
  <c r="F255" i="3" s="1"/>
  <c r="D256" i="3"/>
  <c r="F256" i="3" s="1"/>
  <c r="D257" i="3"/>
  <c r="F257" i="3" s="1"/>
  <c r="D258" i="3"/>
  <c r="F258" i="3" s="1"/>
  <c r="D259" i="3"/>
  <c r="F259" i="3" s="1"/>
  <c r="D260" i="3"/>
  <c r="F260" i="3" s="1"/>
  <c r="D261" i="3"/>
  <c r="F261" i="3" s="1"/>
  <c r="D262" i="3"/>
  <c r="F262" i="3" s="1"/>
  <c r="D263" i="3"/>
  <c r="F263" i="3" s="1"/>
  <c r="D264" i="3"/>
  <c r="F264" i="3" s="1"/>
  <c r="D265" i="3"/>
  <c r="F265" i="3" s="1"/>
  <c r="D266" i="3"/>
  <c r="F266" i="3" s="1"/>
  <c r="D267" i="3"/>
  <c r="F267" i="3" s="1"/>
  <c r="D246" i="3"/>
  <c r="F246" i="3" s="1"/>
  <c r="D247" i="3"/>
  <c r="F247" i="3" s="1"/>
  <c r="D248" i="3"/>
  <c r="F248" i="3" s="1"/>
  <c r="D3" i="3"/>
  <c r="F3" i="3" s="1"/>
  <c r="D4" i="3"/>
  <c r="F4" i="3" s="1"/>
  <c r="D5" i="3"/>
  <c r="F5" i="3" s="1"/>
  <c r="D6" i="3"/>
  <c r="F6" i="3" s="1"/>
  <c r="D7" i="3"/>
  <c r="F7" i="3" s="1"/>
  <c r="D8" i="3"/>
  <c r="F8" i="3" s="1"/>
  <c r="D9" i="3"/>
  <c r="F9" i="3" s="1"/>
  <c r="D10" i="3"/>
  <c r="F10" i="3" s="1"/>
  <c r="D11" i="3"/>
  <c r="F11" i="3" s="1"/>
  <c r="D12" i="3"/>
  <c r="F12" i="3" s="1"/>
  <c r="D13" i="3"/>
  <c r="F13" i="3" s="1"/>
  <c r="D14" i="3"/>
  <c r="F14" i="3" s="1"/>
  <c r="D15" i="3"/>
  <c r="F15" i="3" s="1"/>
  <c r="D16" i="3"/>
  <c r="F16" i="3" s="1"/>
  <c r="D17" i="3"/>
  <c r="F17" i="3" s="1"/>
  <c r="D18" i="3"/>
  <c r="F18" i="3" s="1"/>
  <c r="D19" i="3"/>
  <c r="F19" i="3" s="1"/>
  <c r="D20" i="3"/>
  <c r="F20" i="3" s="1"/>
  <c r="D21" i="3"/>
  <c r="F21" i="3" s="1"/>
  <c r="D22" i="3"/>
  <c r="F22" i="3" s="1"/>
  <c r="D23" i="3"/>
  <c r="F23" i="3" s="1"/>
  <c r="D24" i="3"/>
  <c r="F24" i="3" s="1"/>
  <c r="D25" i="3"/>
  <c r="F25" i="3" s="1"/>
  <c r="D26" i="3"/>
  <c r="F26" i="3" s="1"/>
  <c r="D27" i="3"/>
  <c r="F27" i="3" s="1"/>
  <c r="D28" i="3"/>
  <c r="F28" i="3" s="1"/>
  <c r="D29" i="3"/>
  <c r="F29" i="3" s="1"/>
  <c r="D30" i="3"/>
  <c r="F30" i="3" s="1"/>
  <c r="D31" i="3"/>
  <c r="F31" i="3" s="1"/>
  <c r="D32" i="3"/>
  <c r="F32" i="3" s="1"/>
  <c r="D33" i="3"/>
  <c r="F33" i="3" s="1"/>
  <c r="D34" i="3"/>
  <c r="F34" i="3" s="1"/>
  <c r="D35" i="3"/>
  <c r="F35" i="3" s="1"/>
  <c r="D36" i="3"/>
  <c r="F36" i="3" s="1"/>
  <c r="D37" i="3"/>
  <c r="F37" i="3" s="1"/>
  <c r="D38" i="3"/>
  <c r="F38" i="3" s="1"/>
  <c r="D39" i="3"/>
  <c r="F39" i="3" s="1"/>
  <c r="D40" i="3"/>
  <c r="F40" i="3" s="1"/>
  <c r="D41" i="3"/>
  <c r="F41" i="3" s="1"/>
  <c r="D42" i="3"/>
  <c r="F42" i="3" s="1"/>
  <c r="D43" i="3"/>
  <c r="F43" i="3" s="1"/>
  <c r="D44" i="3"/>
  <c r="F44" i="3" s="1"/>
  <c r="D45" i="3"/>
  <c r="F45" i="3" s="1"/>
  <c r="D46" i="3"/>
  <c r="F46" i="3" s="1"/>
  <c r="D47" i="3"/>
  <c r="F47" i="3" s="1"/>
  <c r="D48" i="3"/>
  <c r="F48" i="3" s="1"/>
  <c r="D49" i="3"/>
  <c r="F49" i="3" s="1"/>
  <c r="D50" i="3"/>
  <c r="F50" i="3" s="1"/>
  <c r="D51" i="3"/>
  <c r="F51" i="3" s="1"/>
  <c r="D52" i="3"/>
  <c r="F52" i="3" s="1"/>
  <c r="D53" i="3"/>
  <c r="F53" i="3" s="1"/>
  <c r="D54" i="3"/>
  <c r="F54" i="3" s="1"/>
  <c r="D55" i="3"/>
  <c r="F55" i="3" s="1"/>
  <c r="D56" i="3"/>
  <c r="F56" i="3" s="1"/>
  <c r="D57" i="3"/>
  <c r="F57" i="3" s="1"/>
  <c r="D58" i="3"/>
  <c r="F58" i="3" s="1"/>
  <c r="D59" i="3"/>
  <c r="F59" i="3" s="1"/>
  <c r="D60" i="3"/>
  <c r="F60" i="3" s="1"/>
  <c r="D61" i="3"/>
  <c r="F61" i="3" s="1"/>
  <c r="D62" i="3"/>
  <c r="F62" i="3" s="1"/>
  <c r="D63" i="3"/>
  <c r="F63" i="3" s="1"/>
  <c r="D64" i="3"/>
  <c r="F64" i="3" s="1"/>
  <c r="D65" i="3"/>
  <c r="F65" i="3" s="1"/>
  <c r="D66" i="3"/>
  <c r="F66" i="3" s="1"/>
  <c r="D67" i="3"/>
  <c r="F67" i="3" s="1"/>
  <c r="D68" i="3"/>
  <c r="F68" i="3" s="1"/>
  <c r="D69" i="3"/>
  <c r="F69" i="3" s="1"/>
  <c r="D70" i="3"/>
  <c r="F70" i="3" s="1"/>
  <c r="D71" i="3"/>
  <c r="F71" i="3" s="1"/>
  <c r="D72" i="3"/>
  <c r="F72" i="3" s="1"/>
  <c r="D73" i="3"/>
  <c r="F73" i="3" s="1"/>
  <c r="D74" i="3"/>
  <c r="F74" i="3" s="1"/>
  <c r="D75" i="3"/>
  <c r="F75" i="3" s="1"/>
  <c r="D76" i="3"/>
  <c r="F76" i="3" s="1"/>
  <c r="D77" i="3"/>
  <c r="F77" i="3" s="1"/>
  <c r="D78" i="3"/>
  <c r="F78" i="3" s="1"/>
  <c r="D79" i="3"/>
  <c r="F79" i="3" s="1"/>
  <c r="D80" i="3"/>
  <c r="F80" i="3" s="1"/>
  <c r="D81" i="3"/>
  <c r="F81" i="3" s="1"/>
  <c r="D82" i="3"/>
  <c r="F82" i="3" s="1"/>
  <c r="D83" i="3"/>
  <c r="F83" i="3" s="1"/>
  <c r="D84" i="3"/>
  <c r="F84" i="3" s="1"/>
  <c r="D85" i="3"/>
  <c r="F85" i="3" s="1"/>
  <c r="D86" i="3"/>
  <c r="F86" i="3" s="1"/>
  <c r="D87" i="3"/>
  <c r="F87" i="3" s="1"/>
  <c r="D88" i="3"/>
  <c r="F88" i="3" s="1"/>
  <c r="D89" i="3"/>
  <c r="F89" i="3" s="1"/>
  <c r="D90" i="3"/>
  <c r="F90" i="3" s="1"/>
  <c r="D91" i="3"/>
  <c r="F91" i="3" s="1"/>
  <c r="D92" i="3"/>
  <c r="F92" i="3" s="1"/>
  <c r="D93" i="3"/>
  <c r="F93" i="3" s="1"/>
  <c r="D94" i="3"/>
  <c r="F94" i="3" s="1"/>
  <c r="D95" i="3"/>
  <c r="F95" i="3" s="1"/>
  <c r="D96" i="3"/>
  <c r="F96" i="3" s="1"/>
  <c r="D97" i="3"/>
  <c r="F97" i="3" s="1"/>
  <c r="D98" i="3"/>
  <c r="F98" i="3" s="1"/>
  <c r="D99" i="3"/>
  <c r="F99" i="3" s="1"/>
  <c r="D100" i="3"/>
  <c r="F100" i="3" s="1"/>
  <c r="D101" i="3"/>
  <c r="F101" i="3" s="1"/>
  <c r="D102" i="3"/>
  <c r="F102" i="3" s="1"/>
  <c r="D103" i="3"/>
  <c r="F103" i="3" s="1"/>
  <c r="D104" i="3"/>
  <c r="F104" i="3" s="1"/>
  <c r="D105" i="3"/>
  <c r="F105" i="3" s="1"/>
  <c r="D106" i="3"/>
  <c r="F106" i="3" s="1"/>
  <c r="D107" i="3"/>
  <c r="F107" i="3" s="1"/>
  <c r="D108" i="3"/>
  <c r="F108" i="3" s="1"/>
  <c r="D109" i="3"/>
  <c r="F109" i="3" s="1"/>
  <c r="D110" i="3"/>
  <c r="F110" i="3" s="1"/>
  <c r="D111" i="3"/>
  <c r="F111" i="3" s="1"/>
  <c r="D112" i="3"/>
  <c r="F112" i="3" s="1"/>
  <c r="D113" i="3"/>
  <c r="F113" i="3" s="1"/>
  <c r="D114" i="3"/>
  <c r="F114" i="3" s="1"/>
  <c r="D115" i="3"/>
  <c r="F115" i="3" s="1"/>
  <c r="D116" i="3"/>
  <c r="F116" i="3" s="1"/>
  <c r="D117" i="3"/>
  <c r="F117" i="3" s="1"/>
  <c r="D118" i="3"/>
  <c r="F118" i="3" s="1"/>
  <c r="D119" i="3"/>
  <c r="F119" i="3" s="1"/>
  <c r="D120" i="3"/>
  <c r="F120" i="3" s="1"/>
  <c r="D121" i="3"/>
  <c r="F121" i="3" s="1"/>
  <c r="D122" i="3"/>
  <c r="F122" i="3" s="1"/>
  <c r="D123" i="3"/>
  <c r="F123" i="3" s="1"/>
  <c r="D124" i="3"/>
  <c r="F124" i="3" s="1"/>
  <c r="D125" i="3"/>
  <c r="F125" i="3" s="1"/>
  <c r="D126" i="3"/>
  <c r="F126" i="3" s="1"/>
  <c r="D127" i="3"/>
  <c r="F127" i="3" s="1"/>
  <c r="D128" i="3"/>
  <c r="F128" i="3" s="1"/>
  <c r="D129" i="3"/>
  <c r="F129" i="3" s="1"/>
  <c r="D130" i="3"/>
  <c r="F130" i="3" s="1"/>
  <c r="D131" i="3"/>
  <c r="F131" i="3" s="1"/>
  <c r="D132" i="3"/>
  <c r="F132" i="3" s="1"/>
  <c r="D133" i="3"/>
  <c r="F133" i="3" s="1"/>
  <c r="D134" i="3"/>
  <c r="F134" i="3" s="1"/>
  <c r="D135" i="3"/>
  <c r="F135" i="3" s="1"/>
  <c r="D136" i="3"/>
  <c r="F136" i="3" s="1"/>
  <c r="D137" i="3"/>
  <c r="F137" i="3" s="1"/>
  <c r="D138" i="3"/>
  <c r="F138" i="3" s="1"/>
  <c r="D139" i="3"/>
  <c r="F139" i="3" s="1"/>
  <c r="D140" i="3"/>
  <c r="F140" i="3" s="1"/>
  <c r="D141" i="3"/>
  <c r="F141" i="3" s="1"/>
  <c r="D142" i="3"/>
  <c r="F142" i="3" s="1"/>
  <c r="D143" i="3"/>
  <c r="F143" i="3" s="1"/>
  <c r="D144" i="3"/>
  <c r="F144" i="3" s="1"/>
  <c r="D145" i="3"/>
  <c r="F145" i="3" s="1"/>
  <c r="D146" i="3"/>
  <c r="F146" i="3" s="1"/>
  <c r="D147" i="3"/>
  <c r="F147" i="3" s="1"/>
  <c r="D148" i="3"/>
  <c r="F148" i="3" s="1"/>
  <c r="D149" i="3"/>
  <c r="F149" i="3" s="1"/>
  <c r="D150" i="3"/>
  <c r="F150" i="3" s="1"/>
  <c r="D151" i="3"/>
  <c r="F151" i="3" s="1"/>
  <c r="D152" i="3"/>
  <c r="F152" i="3" s="1"/>
  <c r="D153" i="3"/>
  <c r="F153" i="3" s="1"/>
  <c r="D154" i="3"/>
  <c r="F154" i="3" s="1"/>
  <c r="D155" i="3"/>
  <c r="F155" i="3" s="1"/>
  <c r="D156" i="3"/>
  <c r="F156" i="3" s="1"/>
  <c r="D157" i="3"/>
  <c r="F157" i="3" s="1"/>
  <c r="D158" i="3"/>
  <c r="F158" i="3" s="1"/>
  <c r="D159" i="3"/>
  <c r="F159" i="3" s="1"/>
  <c r="D160" i="3"/>
  <c r="F160" i="3" s="1"/>
  <c r="D161" i="3"/>
  <c r="F161" i="3" s="1"/>
  <c r="D162" i="3"/>
  <c r="F162" i="3" s="1"/>
  <c r="D163" i="3"/>
  <c r="F163" i="3" s="1"/>
  <c r="D164" i="3"/>
  <c r="F164" i="3" s="1"/>
  <c r="D165" i="3"/>
  <c r="F165" i="3" s="1"/>
  <c r="D166" i="3"/>
  <c r="F166" i="3" s="1"/>
  <c r="D167" i="3"/>
  <c r="F167" i="3" s="1"/>
  <c r="D168" i="3"/>
  <c r="F168" i="3" s="1"/>
  <c r="D169" i="3"/>
  <c r="F169" i="3" s="1"/>
  <c r="D170" i="3"/>
  <c r="F170" i="3" s="1"/>
  <c r="D171" i="3"/>
  <c r="F171" i="3" s="1"/>
  <c r="D172" i="3"/>
  <c r="F172" i="3" s="1"/>
  <c r="D173" i="3"/>
  <c r="F173" i="3" s="1"/>
  <c r="D174" i="3"/>
  <c r="F174" i="3" s="1"/>
  <c r="D175" i="3"/>
  <c r="F175" i="3" s="1"/>
  <c r="D176" i="3"/>
  <c r="F176" i="3" s="1"/>
  <c r="D177" i="3"/>
  <c r="F177" i="3" s="1"/>
  <c r="D178" i="3"/>
  <c r="F178" i="3" s="1"/>
  <c r="D179" i="3"/>
  <c r="F179" i="3" s="1"/>
  <c r="D180" i="3"/>
  <c r="F180" i="3" s="1"/>
  <c r="D181" i="3"/>
  <c r="F181" i="3" s="1"/>
  <c r="D182" i="3"/>
  <c r="F182" i="3" s="1"/>
  <c r="D183" i="3"/>
  <c r="F183" i="3" s="1"/>
  <c r="D184" i="3"/>
  <c r="F184" i="3" s="1"/>
  <c r="D185" i="3"/>
  <c r="F185" i="3" s="1"/>
  <c r="D186" i="3"/>
  <c r="F186" i="3" s="1"/>
  <c r="D187" i="3"/>
  <c r="F187" i="3" s="1"/>
  <c r="D188" i="3"/>
  <c r="F188" i="3" s="1"/>
  <c r="D189" i="3"/>
  <c r="F189" i="3" s="1"/>
  <c r="D190" i="3"/>
  <c r="F190" i="3" s="1"/>
  <c r="D191" i="3"/>
  <c r="F191" i="3" s="1"/>
  <c r="D192" i="3"/>
  <c r="F192" i="3" s="1"/>
  <c r="D193" i="3"/>
  <c r="F193" i="3" s="1"/>
  <c r="D194" i="3"/>
  <c r="F194" i="3" s="1"/>
  <c r="D195" i="3"/>
  <c r="F195" i="3" s="1"/>
  <c r="D196" i="3"/>
  <c r="F196" i="3" s="1"/>
  <c r="D197" i="3"/>
  <c r="F197" i="3" s="1"/>
  <c r="D198" i="3"/>
  <c r="F198" i="3" s="1"/>
  <c r="D199" i="3"/>
  <c r="F199" i="3" s="1"/>
  <c r="D200" i="3"/>
  <c r="F200" i="3" s="1"/>
  <c r="D201" i="3"/>
  <c r="F201" i="3" s="1"/>
  <c r="D202" i="3"/>
  <c r="F202" i="3" s="1"/>
  <c r="D203" i="3"/>
  <c r="F203" i="3" s="1"/>
  <c r="D204" i="3"/>
  <c r="F204" i="3" s="1"/>
  <c r="D205" i="3"/>
  <c r="F205" i="3" s="1"/>
  <c r="D206" i="3"/>
  <c r="F206" i="3" s="1"/>
  <c r="D207" i="3"/>
  <c r="F207" i="3" s="1"/>
  <c r="D208" i="3"/>
  <c r="F208" i="3" s="1"/>
  <c r="D209" i="3"/>
  <c r="F209" i="3" s="1"/>
  <c r="D210" i="3"/>
  <c r="F210" i="3" s="1"/>
  <c r="D211" i="3"/>
  <c r="F211" i="3" s="1"/>
  <c r="D212" i="3"/>
  <c r="F212" i="3" s="1"/>
  <c r="D213" i="3"/>
  <c r="F213" i="3" s="1"/>
  <c r="D214" i="3"/>
  <c r="F214" i="3" s="1"/>
  <c r="D215" i="3"/>
  <c r="F215" i="3" s="1"/>
  <c r="D216" i="3"/>
  <c r="F216" i="3" s="1"/>
  <c r="D217" i="3"/>
  <c r="F217" i="3" s="1"/>
  <c r="D218" i="3"/>
  <c r="F218" i="3" s="1"/>
  <c r="D219" i="3"/>
  <c r="F219" i="3" s="1"/>
  <c r="D220" i="3"/>
  <c r="F220" i="3" s="1"/>
  <c r="D221" i="3"/>
  <c r="F221" i="3" s="1"/>
  <c r="D222" i="3"/>
  <c r="F222" i="3" s="1"/>
  <c r="D223" i="3"/>
  <c r="F223" i="3" s="1"/>
  <c r="D224" i="3"/>
  <c r="F224" i="3" s="1"/>
  <c r="D225" i="3"/>
  <c r="F225" i="3" s="1"/>
  <c r="D226" i="3"/>
  <c r="F226" i="3" s="1"/>
  <c r="D227" i="3"/>
  <c r="F227" i="3" s="1"/>
  <c r="D228" i="3"/>
  <c r="F228" i="3" s="1"/>
  <c r="D229" i="3"/>
  <c r="F229" i="3" s="1"/>
  <c r="D230" i="3"/>
  <c r="F230" i="3" s="1"/>
  <c r="D231" i="3"/>
  <c r="F231" i="3" s="1"/>
  <c r="D232" i="3"/>
  <c r="F232" i="3" s="1"/>
  <c r="D233" i="3"/>
  <c r="F233" i="3" s="1"/>
  <c r="D234" i="3"/>
  <c r="F234" i="3" s="1"/>
  <c r="D235" i="3"/>
  <c r="F235" i="3" s="1"/>
  <c r="D236" i="3"/>
  <c r="F236" i="3" s="1"/>
  <c r="D237" i="3"/>
  <c r="F237" i="3" s="1"/>
  <c r="D238" i="3"/>
  <c r="F238" i="3" s="1"/>
  <c r="D239" i="3"/>
  <c r="F239" i="3" s="1"/>
  <c r="D240" i="3"/>
  <c r="F240" i="3" s="1"/>
  <c r="D241" i="3"/>
  <c r="F241" i="3" s="1"/>
  <c r="D242" i="3"/>
  <c r="F242" i="3" s="1"/>
  <c r="D243" i="3"/>
  <c r="F243" i="3" s="1"/>
  <c r="D244" i="3"/>
  <c r="F244" i="3" s="1"/>
  <c r="D245" i="3"/>
  <c r="F245" i="3" s="1"/>
  <c r="D2" i="3"/>
  <c r="F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Ysela Aracely Sandoval Micha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Aceites combustibles</t>
        </r>
      </text>
    </comment>
  </commentList>
</comments>
</file>

<file path=xl/sharedStrings.xml><?xml version="1.0" encoding="utf-8"?>
<sst xmlns="http://schemas.openxmlformats.org/spreadsheetml/2006/main" count="5540" uniqueCount="132">
  <si>
    <t>AÑO</t>
  </si>
  <si>
    <t>MES</t>
  </si>
  <si>
    <t>PRODUCTO (MBLS)</t>
  </si>
  <si>
    <t>PRODUCTO</t>
  </si>
  <si>
    <t>MBLS</t>
  </si>
  <si>
    <t>CLASE</t>
  </si>
  <si>
    <t>TIPO</t>
  </si>
  <si>
    <t>FECHA</t>
  </si>
  <si>
    <t>Crudo</t>
  </si>
  <si>
    <t>Exportación</t>
  </si>
  <si>
    <t>LNG</t>
  </si>
  <si>
    <t>GLP</t>
  </si>
  <si>
    <t>Butano</t>
  </si>
  <si>
    <t>Propano</t>
  </si>
  <si>
    <t>Gasolina Natural</t>
  </si>
  <si>
    <t>Nafta</t>
  </si>
  <si>
    <t>Turbo Jet A-1 / Keroturbo</t>
  </si>
  <si>
    <t>MDBS</t>
  </si>
  <si>
    <t>Diesel B-5</t>
  </si>
  <si>
    <t>Diesel 2</t>
  </si>
  <si>
    <t>MGO / Bunkers</t>
  </si>
  <si>
    <t>Residual 6</t>
  </si>
  <si>
    <t>Fuel Oils</t>
  </si>
  <si>
    <t>Heavy Fuel Oil</t>
  </si>
  <si>
    <t>Otros</t>
  </si>
  <si>
    <t>Bases Lubricantes</t>
  </si>
  <si>
    <t>Aceites Lubricantes</t>
  </si>
  <si>
    <t>Grasas Lubricantes</t>
  </si>
  <si>
    <t>GNL</t>
  </si>
  <si>
    <t>Diesel B-5 / VGO</t>
  </si>
  <si>
    <t>Residual 500</t>
  </si>
  <si>
    <t>Fuel Oil</t>
  </si>
  <si>
    <t xml:space="preserve"> Bases Lubricantes</t>
  </si>
  <si>
    <t xml:space="preserve"> Aceites Lubricantes</t>
  </si>
  <si>
    <t xml:space="preserve"> Grasas Lubricantes</t>
  </si>
  <si>
    <t xml:space="preserve"> Crudo</t>
  </si>
  <si>
    <t xml:space="preserve"> GLP</t>
  </si>
  <si>
    <t xml:space="preserve"> Butano</t>
  </si>
  <si>
    <t xml:space="preserve"> Propano</t>
  </si>
  <si>
    <t xml:space="preserve"> Gasolina Natural</t>
  </si>
  <si>
    <t xml:space="preserve"> Nafta</t>
  </si>
  <si>
    <t xml:space="preserve"> Turbo Jet A-1 / Keroturbo</t>
  </si>
  <si>
    <t xml:space="preserve"> MDBS</t>
  </si>
  <si>
    <t xml:space="preserve"> Diesel B-5 / VGO</t>
  </si>
  <si>
    <t xml:space="preserve"> Diesel 2</t>
  </si>
  <si>
    <t xml:space="preserve"> MGO / Bunkers</t>
  </si>
  <si>
    <t xml:space="preserve"> Residual 6 </t>
  </si>
  <si>
    <t xml:space="preserve"> Otros</t>
  </si>
  <si>
    <t xml:space="preserve"> Gasolina Natural </t>
  </si>
  <si>
    <t>Gas Natural Licuado</t>
  </si>
  <si>
    <t>Turbo A-1</t>
  </si>
  <si>
    <t>Petroleo Industrial 6</t>
  </si>
  <si>
    <t>Combustible Residual Intermedio - 380 (IFO - 380)</t>
  </si>
  <si>
    <t>Solventes</t>
  </si>
  <si>
    <t>Nafta Craqueada</t>
  </si>
  <si>
    <t>Diesel Ultra Bajo en Azufre (ULSD)</t>
  </si>
  <si>
    <t>Gasolina obtenido por blending (HOGBS)</t>
  </si>
  <si>
    <t>Diesel Bajo Azufre</t>
  </si>
  <si>
    <t>Diesel Marino Bajo Azufre</t>
  </si>
  <si>
    <t xml:space="preserve">Gas Licuado de Petróleo </t>
  </si>
  <si>
    <t>Gasolinas</t>
  </si>
  <si>
    <t>Diesel B5 - S50</t>
  </si>
  <si>
    <t>Etileno</t>
  </si>
  <si>
    <t>Gasolina 84</t>
  </si>
  <si>
    <t>Turbo  A-1</t>
  </si>
  <si>
    <t>Gasolina 93</t>
  </si>
  <si>
    <t>Base Lubricante</t>
  </si>
  <si>
    <t xml:space="preserve">Diesel 2 </t>
  </si>
  <si>
    <t>Maine Gas Oil</t>
  </si>
  <si>
    <t>Gasolina 91</t>
  </si>
  <si>
    <t xml:space="preserve">Diesel Marino 2 </t>
  </si>
  <si>
    <t>Crudo Reducido</t>
  </si>
  <si>
    <t>Nafta Pesada</t>
  </si>
  <si>
    <t>Gasolina</t>
  </si>
  <si>
    <t xml:space="preserve"> Crudo </t>
  </si>
  <si>
    <t>Importación</t>
  </si>
  <si>
    <t xml:space="preserve"> HOGBS</t>
  </si>
  <si>
    <t xml:space="preserve"> Nafta Craqueada</t>
  </si>
  <si>
    <t xml:space="preserve"> Gasolina Motor</t>
  </si>
  <si>
    <t xml:space="preserve"> Gasolina de Aviación </t>
  </si>
  <si>
    <t xml:space="preserve"> Turbo Jet A1 / Keroturbo</t>
  </si>
  <si>
    <t xml:space="preserve"> Diesel 2 50 PPM</t>
  </si>
  <si>
    <t xml:space="preserve"> Diesel B5-50 PPM</t>
  </si>
  <si>
    <t xml:space="preserve"> Solventes</t>
  </si>
  <si>
    <t xml:space="preserve"> Etileno</t>
  </si>
  <si>
    <t xml:space="preserve"> Residuales</t>
  </si>
  <si>
    <t xml:space="preserve"> Nafta Craqueada / Gasolinas</t>
  </si>
  <si>
    <t xml:space="preserve"> GLP (Mezcla)</t>
  </si>
  <si>
    <t xml:space="preserve"> Diesel B5-S50 PPM</t>
  </si>
  <si>
    <t>Diesel 2/DB5</t>
  </si>
  <si>
    <t xml:space="preserve"> Diesel B5</t>
  </si>
  <si>
    <t xml:space="preserve"> Turbo Jet A1 </t>
  </si>
  <si>
    <t xml:space="preserve"> Gasolina de Aviación (100 LL)</t>
  </si>
  <si>
    <t xml:space="preserve">Crudo </t>
  </si>
  <si>
    <t>HOGBS</t>
  </si>
  <si>
    <t xml:space="preserve">Nafta Craqueada </t>
  </si>
  <si>
    <t>Nafta de vacío</t>
  </si>
  <si>
    <t>Diesel B5 Bajo Azufre</t>
  </si>
  <si>
    <t>Gas Licuado de Petróleo</t>
  </si>
  <si>
    <t>Gasolina 90</t>
  </si>
  <si>
    <t>Gasolina 97</t>
  </si>
  <si>
    <t>Diesel 2 Bajo Azufre</t>
  </si>
  <si>
    <t>Gasolina 95</t>
  </si>
  <si>
    <t>Petroleo Industrial 500</t>
  </si>
  <si>
    <t>Gasolina 98</t>
  </si>
  <si>
    <t>Diesel B20 Bajo Azufre</t>
  </si>
  <si>
    <t>GLP (Mezcla)</t>
  </si>
  <si>
    <t>Producto</t>
  </si>
  <si>
    <t>Clase</t>
  </si>
  <si>
    <t>GLP/Propano/Butano</t>
  </si>
  <si>
    <t>Petróleo</t>
  </si>
  <si>
    <t>Gasolinas/Nafta</t>
  </si>
  <si>
    <t>Gas Natural Licuado (GNL)</t>
  </si>
  <si>
    <t>Bunkers</t>
  </si>
  <si>
    <t>Residuales</t>
  </si>
  <si>
    <t>Keroturbo</t>
  </si>
  <si>
    <t>Diesel Marino 2</t>
  </si>
  <si>
    <t>Gasolina Motor</t>
  </si>
  <si>
    <t>Gasolina de Aviación</t>
  </si>
  <si>
    <t>Turbo Jet A1 / Keroturbo</t>
  </si>
  <si>
    <t>Diesel 2 50 PPM</t>
  </si>
  <si>
    <t>Diesel B5-50 PPM</t>
  </si>
  <si>
    <t>Bases, aceites y grasas lubricantes</t>
  </si>
  <si>
    <t>Nafta Craqueada / Gasolinas</t>
  </si>
  <si>
    <t>Diesel B5-S50 PPM</t>
  </si>
  <si>
    <t>Diesel B5</t>
  </si>
  <si>
    <t>Turbo Jet A1</t>
  </si>
  <si>
    <t>Gasolina de Aviación (100 LL)</t>
  </si>
  <si>
    <t>Descargar archivo Excel:</t>
  </si>
  <si>
    <t>Balance Comercial de Hidrocarburos (BACOM)</t>
  </si>
  <si>
    <t>Fuente:</t>
  </si>
  <si>
    <t>http://www.minem.gob.pe/_estadistica.php?idSector=5&amp;idEstadistica=12315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</si>
</sst>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-* #,##0.00\ _P_t_s_-;\-* #,##0.00\ _P_t_s_-;_-* &quot;-&quot;??\ _P_t_s_-;_-@_-"/>
    <numFmt numFmtId="166" formatCode="_-* #,##0\ _P_t_s_-;\-* #,##0\ _P_t_s_-;_-* &quot;-&quot;\ _P_t_s_-;_-@_-"/>
    <numFmt numFmtId="167" formatCode="0.0"/>
    <numFmt numFmtId="168" formatCode="_ * #,##0.0_ ;_ * \-#,##0.0_ ;_ * &quot;-&quot;??_ ;_ @_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name val="Courier New"/>
      <family val="3"/>
    </font>
    <font>
      <b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scheme val="minor"/>
    </font>
    <font>
      <sz val="11"/>
      <color theme="0"/>
      <name val="Calibri"/>
      <scheme val="minor"/>
    </font>
    <font>
      <b/>
      <sz val="11"/>
      <name val="Calibri"/>
      <scheme val="minor"/>
    </font>
    <font>
      <sz val="11"/>
      <name val="Calibri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0" fillId="3" borderId="1" xfId="0" applyFill="1" applyBorder="1"/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0" xfId="0" applyFont="1"/>
    <xf numFmtId="0" fontId="7" fillId="3" borderId="1" xfId="0" applyFont="1" applyFill="1" applyBorder="1"/>
    <xf numFmtId="0" fontId="8" fillId="0" borderId="0" xfId="5"/>
    <xf numFmtId="0" fontId="2" fillId="0" borderId="2" xfId="0" applyFont="1" applyBorder="1"/>
    <xf numFmtId="164" fontId="11" fillId="0" borderId="2" xfId="2" applyNumberFormat="1" applyFont="1" applyBorder="1" applyAlignment="1">
      <alignment vertical="center" wrapText="1"/>
    </xf>
    <xf numFmtId="168" fontId="12" fillId="0" borderId="2" xfId="3" applyNumberFormat="1" applyFont="1" applyFill="1" applyBorder="1" applyAlignment="1">
      <alignment horizontal="center" vertical="center" wrapText="1"/>
    </xf>
    <xf numFmtId="164" fontId="11" fillId="0" borderId="2" xfId="1" applyNumberFormat="1" applyFont="1" applyBorder="1" applyAlignment="1">
      <alignment vertical="center" wrapText="1"/>
    </xf>
    <xf numFmtId="164" fontId="11" fillId="2" borderId="2" xfId="2" applyNumberFormat="1" applyFont="1" applyFill="1" applyBorder="1" applyAlignment="1">
      <alignment vertical="center" wrapText="1"/>
    </xf>
    <xf numFmtId="164" fontId="11" fillId="0" borderId="2" xfId="2" applyNumberFormat="1" applyFont="1" applyBorder="1" applyAlignment="1">
      <alignment horizontal="left" vertical="center" wrapText="1"/>
    </xf>
    <xf numFmtId="164" fontId="11" fillId="2" borderId="2" xfId="2" applyNumberFormat="1" applyFont="1" applyFill="1" applyBorder="1" applyAlignment="1">
      <alignment horizontal="left" vertical="center" wrapText="1"/>
    </xf>
    <xf numFmtId="168" fontId="12" fillId="2" borderId="2" xfId="3" applyNumberFormat="1" applyFont="1" applyFill="1" applyBorder="1" applyAlignment="1">
      <alignment horizontal="center" vertical="center" wrapText="1"/>
    </xf>
    <xf numFmtId="164" fontId="11" fillId="0" borderId="2" xfId="1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/>
    </xf>
    <xf numFmtId="168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10" fillId="5" borderId="2" xfId="0" applyFont="1" applyFill="1" applyBorder="1"/>
    <xf numFmtId="164" fontId="9" fillId="5" borderId="2" xfId="1" applyNumberFormat="1" applyFont="1" applyFill="1" applyBorder="1" applyAlignment="1">
      <alignment vertical="center" wrapText="1"/>
    </xf>
    <xf numFmtId="164" fontId="9" fillId="5" borderId="2" xfId="1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3" xfId="0" applyFont="1" applyBorder="1"/>
    <xf numFmtId="164" fontId="11" fillId="0" borderId="7" xfId="2" applyNumberFormat="1" applyFont="1" applyBorder="1" applyAlignment="1">
      <alignment vertical="center" wrapText="1"/>
    </xf>
    <xf numFmtId="0" fontId="14" fillId="0" borderId="3" xfId="0" applyFont="1" applyBorder="1"/>
    <xf numFmtId="4" fontId="14" fillId="0" borderId="1" xfId="0" applyNumberFormat="1" applyFont="1" applyBorder="1"/>
    <xf numFmtId="4" fontId="14" fillId="0" borderId="3" xfId="0" applyNumberFormat="1" applyFont="1" applyBorder="1"/>
    <xf numFmtId="0" fontId="13" fillId="0" borderId="9" xfId="0" applyFont="1" applyBorder="1"/>
    <xf numFmtId="0" fontId="13" fillId="0" borderId="0" xfId="0" applyFont="1"/>
    <xf numFmtId="2" fontId="13" fillId="0" borderId="1" xfId="0" applyNumberFormat="1" applyFont="1" applyBorder="1"/>
    <xf numFmtId="2" fontId="13" fillId="0" borderId="3" xfId="0" applyNumberFormat="1" applyFont="1" applyBorder="1"/>
    <xf numFmtId="2" fontId="14" fillId="0" borderId="1" xfId="0" applyNumberFormat="1" applyFont="1" applyBorder="1"/>
    <xf numFmtId="2" fontId="14" fillId="0" borderId="3" xfId="0" applyNumberFormat="1" applyFont="1" applyBorder="1"/>
    <xf numFmtId="167" fontId="13" fillId="0" borderId="1" xfId="0" applyNumberFormat="1" applyFont="1" applyBorder="1"/>
    <xf numFmtId="167" fontId="13" fillId="0" borderId="3" xfId="0" applyNumberFormat="1" applyFont="1" applyBorder="1"/>
    <xf numFmtId="0" fontId="1" fillId="0" borderId="2" xfId="0" applyFont="1" applyBorder="1"/>
    <xf numFmtId="168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168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indent="1"/>
    </xf>
    <xf numFmtId="0" fontId="1" fillId="0" borderId="2" xfId="0" applyFont="1" applyBorder="1" applyAlignment="1">
      <alignment horizontal="left" vertical="center"/>
    </xf>
    <xf numFmtId="167" fontId="1" fillId="0" borderId="2" xfId="0" applyNumberFormat="1" applyFont="1" applyBorder="1"/>
    <xf numFmtId="14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inden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4" xfId="0" applyFont="1" applyBorder="1"/>
  </cellXfs>
  <cellStyles count="6">
    <cellStyle name="Hyperlink" xfId="5" xr:uid="{00000000-000B-0000-0000-000008000000}"/>
    <cellStyle name="Millares [0]_Partic. 03-99  " xfId="3" xr:uid="{00000000-0005-0000-0000-000000000000}"/>
    <cellStyle name="Millares_INF_ENE_04 2" xfId="4" xr:uid="{00000000-0005-0000-0000-000001000000}"/>
    <cellStyle name="Normal" xfId="0" builtinId="0"/>
    <cellStyle name="Normal_INF_ENE_04" xfId="1" xr:uid="{00000000-0005-0000-0000-000003000000}"/>
    <cellStyle name="Normal_Partic. 03-99  " xfId="2" xr:uid="{00000000-0005-0000-0000-000004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 * #,##0.00_ ;_ * \-#,##0.00_ ;_ * &quot;-&quot;??_ ;_ @_ 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color theme="0"/>
      </font>
      <fill>
        <patternFill patternType="solid">
          <fgColor indexed="64"/>
          <bgColor theme="8"/>
        </patternFill>
      </fill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AEE010-53C8-45E7-AC2F-D68AD4FB01D3}" name="Tabla1" displayName="Tabla1" ref="A1:H1393" totalsRowShown="0" headerRowDxfId="9" dataDxfId="8">
  <autoFilter ref="A1:H1393" xr:uid="{BDAEE010-53C8-45E7-AC2F-D68AD4FB01D3}"/>
  <tableColumns count="8">
    <tableColumn id="1" xr3:uid="{A3492E7D-CF8C-4FB4-B1FE-625149C5CF91}" name="AÑO" dataDxfId="7"/>
    <tableColumn id="2" xr3:uid="{5C214B4F-157C-442E-92CE-3FE93CDCFA03}" name="MES" dataDxfId="6"/>
    <tableColumn id="3" xr3:uid="{73477950-EE71-4C8E-861C-77C0063E4EB1}" name="PRODUCTO (MBLS)" dataDxfId="5"/>
    <tableColumn id="4" xr3:uid="{D9CE8D00-FB7E-4F97-B5F0-83864478919A}" name="PRODUCTO" dataDxfId="4" dataCellStyle="Normal_Partic. 03-99  ">
      <calculatedColumnFormula>TRIM(C2)</calculatedColumnFormula>
    </tableColumn>
    <tableColumn id="5" xr3:uid="{2336977F-2F2F-412F-8905-BDD0772AEC63}" name="MBLS" dataDxfId="3"/>
    <tableColumn id="6" xr3:uid="{ADCF6C74-08FC-47A1-B810-18A2173140F3}" name="CLASE" dataDxfId="2">
      <calculatedColumnFormula>VLOOKUP(D2,IMPORT_CLASE!$A$2:$B$45,2,FALSE)</calculatedColumnFormula>
    </tableColumn>
    <tableColumn id="7" xr3:uid="{B0D20599-168E-4289-B4E4-FA88BD2EFDB3}" name="TIPO" dataDxfId="1"/>
    <tableColumn id="8" xr3:uid="{1DE66FB7-2CEA-430D-8833-916780E1280A}" name="FECHA" dataDxfId="0">
      <calculatedColumnFormula>"01/"&amp;B2&amp;"/"&amp;A2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inem.gob.pe/_estadistica.php?idSector=5&amp;idEstadistica=12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21"/>
  <sheetViews>
    <sheetView workbookViewId="0">
      <pane xSplit="1" ySplit="1" topLeftCell="E1268" activePane="bottomRight" state="frozen"/>
      <selection pane="bottomRight" activeCell="E1273" sqref="E1218:E1273"/>
      <selection pane="bottomLeft" activeCell="A7" sqref="A7"/>
      <selection pane="topRight" activeCell="C1" sqref="C1"/>
    </sheetView>
  </sheetViews>
  <sheetFormatPr defaultColWidth="11.42578125" defaultRowHeight="14.25" customHeight="1"/>
  <cols>
    <col min="1" max="1" width="8.42578125" style="7" bestFit="1" customWidth="1"/>
    <col min="2" max="2" width="9.140625" style="7"/>
    <col min="3" max="3" width="30.7109375" style="7" bestFit="1" customWidth="1"/>
    <col min="4" max="4" width="33.28515625" style="7" customWidth="1"/>
    <col min="5" max="5" width="29.5703125" style="7" customWidth="1"/>
    <col min="6" max="6" width="30.7109375" style="7" bestFit="1" customWidth="1"/>
    <col min="7" max="7" width="11.7109375" style="7" bestFit="1" customWidth="1"/>
    <col min="8" max="8" width="11.42578125" style="7"/>
    <col min="9" max="16384" width="11.42578125" style="4"/>
  </cols>
  <sheetData>
    <row r="1" spans="1:8" ht="15">
      <c r="A1" s="19" t="s">
        <v>0</v>
      </c>
      <c r="B1" s="19" t="s">
        <v>1</v>
      </c>
      <c r="C1" s="20" t="s">
        <v>2</v>
      </c>
      <c r="D1" s="20" t="s">
        <v>3</v>
      </c>
      <c r="E1" s="21" t="s">
        <v>4</v>
      </c>
      <c r="F1" s="22" t="s">
        <v>5</v>
      </c>
      <c r="G1" s="19" t="s">
        <v>6</v>
      </c>
      <c r="H1" s="21" t="s">
        <v>7</v>
      </c>
    </row>
    <row r="2" spans="1:8" ht="15">
      <c r="A2" s="38">
        <v>2017</v>
      </c>
      <c r="B2" s="38">
        <v>12</v>
      </c>
      <c r="C2" s="8" t="s">
        <v>8</v>
      </c>
      <c r="D2" s="8" t="str">
        <f>TRIM(C2)</f>
        <v>Crudo</v>
      </c>
      <c r="E2" s="9"/>
      <c r="F2" s="38" t="str">
        <f>VLOOKUP(D2,EXPORT_CLASE!$A$2:$B$48,2,FALSE)</f>
        <v>Petróleo</v>
      </c>
      <c r="G2" s="38" t="s">
        <v>9</v>
      </c>
      <c r="H2" s="38" t="str">
        <f>"01/"&amp;B2&amp;"/"&amp;A2</f>
        <v>01/12/2017</v>
      </c>
    </row>
    <row r="3" spans="1:8" ht="15">
      <c r="A3" s="38">
        <v>2017</v>
      </c>
      <c r="B3" s="38">
        <v>12</v>
      </c>
      <c r="C3" s="8" t="s">
        <v>10</v>
      </c>
      <c r="D3" s="8" t="str">
        <f t="shared" ref="D3:D66" si="0">TRIM(C3)</f>
        <v>LNG</v>
      </c>
      <c r="E3" s="9">
        <v>3284.2567736017977</v>
      </c>
      <c r="F3" s="38" t="str">
        <f>VLOOKUP(D3,EXPORT_CLASE!$A$2:$B$48,2,FALSE)</f>
        <v>Gas Natural Licuado (GNL)</v>
      </c>
      <c r="G3" s="38" t="s">
        <v>9</v>
      </c>
      <c r="H3" s="38" t="str">
        <f t="shared" ref="H3:H66" si="1">"01/"&amp;B3&amp;"/"&amp;A3</f>
        <v>01/12/2017</v>
      </c>
    </row>
    <row r="4" spans="1:8" ht="15">
      <c r="A4" s="38">
        <v>2017</v>
      </c>
      <c r="B4" s="38">
        <v>12</v>
      </c>
      <c r="C4" s="8" t="s">
        <v>11</v>
      </c>
      <c r="D4" s="8" t="str">
        <f t="shared" si="0"/>
        <v>GLP</v>
      </c>
      <c r="E4" s="9">
        <v>0.5327778014531297</v>
      </c>
      <c r="F4" s="38" t="str">
        <f>VLOOKUP(D4,EXPORT_CLASE!$A$2:$B$48,2,FALSE)</f>
        <v>GLP/Propano/Butano</v>
      </c>
      <c r="G4" s="38" t="s">
        <v>9</v>
      </c>
      <c r="H4" s="38" t="str">
        <f t="shared" si="1"/>
        <v>01/12/2017</v>
      </c>
    </row>
    <row r="5" spans="1:8" ht="15">
      <c r="A5" s="38">
        <v>2017</v>
      </c>
      <c r="B5" s="38">
        <v>12</v>
      </c>
      <c r="C5" s="8" t="s">
        <v>12</v>
      </c>
      <c r="D5" s="8" t="str">
        <f t="shared" si="0"/>
        <v>Butano</v>
      </c>
      <c r="E5" s="9">
        <v>109.74759510955377</v>
      </c>
      <c r="F5" s="38" t="str">
        <f>VLOOKUP(D5,EXPORT_CLASE!$A$2:$B$48,2,FALSE)</f>
        <v>GLP/Propano/Butano</v>
      </c>
      <c r="G5" s="38" t="s">
        <v>9</v>
      </c>
      <c r="H5" s="38" t="str">
        <f t="shared" si="1"/>
        <v>01/12/2017</v>
      </c>
    </row>
    <row r="6" spans="1:8" ht="15">
      <c r="A6" s="38">
        <v>2017</v>
      </c>
      <c r="B6" s="38">
        <v>12</v>
      </c>
      <c r="C6" s="8" t="s">
        <v>13</v>
      </c>
      <c r="D6" s="8" t="str">
        <f t="shared" si="0"/>
        <v>Propano</v>
      </c>
      <c r="E6" s="9">
        <v>210.55747373800546</v>
      </c>
      <c r="F6" s="38" t="str">
        <f>VLOOKUP(D6,EXPORT_CLASE!$A$2:$B$48,2,FALSE)</f>
        <v>GLP/Propano/Butano</v>
      </c>
      <c r="G6" s="38" t="s">
        <v>9</v>
      </c>
      <c r="H6" s="38" t="str">
        <f t="shared" si="1"/>
        <v>01/12/2017</v>
      </c>
    </row>
    <row r="7" spans="1:8" ht="17.25" customHeight="1">
      <c r="A7" s="38">
        <v>2017</v>
      </c>
      <c r="B7" s="38">
        <v>12</v>
      </c>
      <c r="C7" s="8" t="s">
        <v>14</v>
      </c>
      <c r="D7" s="8" t="str">
        <f t="shared" si="0"/>
        <v>Gasolina Natural</v>
      </c>
      <c r="E7" s="9">
        <v>1125.0219701564542</v>
      </c>
      <c r="F7" s="38" t="str">
        <f>VLOOKUP(D7,EXPORT_CLASE!$A$2:$B$48,2,FALSE)</f>
        <v>Gasolinas/Nafta</v>
      </c>
      <c r="G7" s="38" t="s">
        <v>9</v>
      </c>
      <c r="H7" s="38" t="str">
        <f t="shared" si="1"/>
        <v>01/12/2017</v>
      </c>
    </row>
    <row r="8" spans="1:8" ht="15">
      <c r="A8" s="38">
        <v>2017</v>
      </c>
      <c r="B8" s="38">
        <v>12</v>
      </c>
      <c r="C8" s="8" t="s">
        <v>15</v>
      </c>
      <c r="D8" s="8" t="str">
        <f t="shared" si="0"/>
        <v>Nafta</v>
      </c>
      <c r="E8" s="9">
        <v>572.83288293105738</v>
      </c>
      <c r="F8" s="38" t="str">
        <f>VLOOKUP(D8,EXPORT_CLASE!$A$2:$B$48,2,FALSE)</f>
        <v>Gasolinas/Nafta</v>
      </c>
      <c r="G8" s="38" t="s">
        <v>9</v>
      </c>
      <c r="H8" s="38" t="str">
        <f t="shared" si="1"/>
        <v>01/12/2017</v>
      </c>
    </row>
    <row r="9" spans="1:8" ht="17.25" customHeight="1">
      <c r="A9" s="38">
        <v>2017</v>
      </c>
      <c r="B9" s="38">
        <v>12</v>
      </c>
      <c r="C9" s="8" t="s">
        <v>16</v>
      </c>
      <c r="D9" s="8" t="str">
        <f t="shared" si="0"/>
        <v>Turbo Jet A-1 / Keroturbo</v>
      </c>
      <c r="E9" s="9">
        <v>1.5750222899999997</v>
      </c>
      <c r="F9" s="38" t="str">
        <f>VLOOKUP(D9,EXPORT_CLASE!$A$2:$B$48,2,FALSE)</f>
        <v>Keroturbo</v>
      </c>
      <c r="G9" s="38" t="s">
        <v>9</v>
      </c>
      <c r="H9" s="38" t="str">
        <f t="shared" si="1"/>
        <v>01/12/2017</v>
      </c>
    </row>
    <row r="10" spans="1:8" ht="17.25" customHeight="1">
      <c r="A10" s="38">
        <v>2017</v>
      </c>
      <c r="B10" s="38">
        <v>12</v>
      </c>
      <c r="C10" s="8" t="s">
        <v>17</v>
      </c>
      <c r="D10" s="8" t="str">
        <f t="shared" si="0"/>
        <v>MDBS</v>
      </c>
      <c r="E10" s="9">
        <v>0</v>
      </c>
      <c r="F10" s="38" t="str">
        <f>VLOOKUP(D10,EXPORT_CLASE!$A$2:$B$48,2,FALSE)</f>
        <v>Otros</v>
      </c>
      <c r="G10" s="38" t="s">
        <v>9</v>
      </c>
      <c r="H10" s="38" t="str">
        <f t="shared" si="1"/>
        <v>01/12/2017</v>
      </c>
    </row>
    <row r="11" spans="1:8" ht="17.25" customHeight="1">
      <c r="A11" s="38">
        <v>2017</v>
      </c>
      <c r="B11" s="38">
        <v>12</v>
      </c>
      <c r="C11" s="8" t="s">
        <v>18</v>
      </c>
      <c r="D11" s="8" t="str">
        <f t="shared" si="0"/>
        <v>Diesel B-5</v>
      </c>
      <c r="E11" s="9">
        <v>0</v>
      </c>
      <c r="F11" s="38" t="str">
        <f>VLOOKUP(D11,EXPORT_CLASE!$A$2:$B$48,2,FALSE)</f>
        <v>Diesel 2/DB5</v>
      </c>
      <c r="G11" s="38" t="s">
        <v>9</v>
      </c>
      <c r="H11" s="38" t="str">
        <f t="shared" si="1"/>
        <v>01/12/2017</v>
      </c>
    </row>
    <row r="12" spans="1:8" ht="17.25" customHeight="1">
      <c r="A12" s="38">
        <v>2017</v>
      </c>
      <c r="B12" s="38">
        <v>12</v>
      </c>
      <c r="C12" s="8" t="s">
        <v>19</v>
      </c>
      <c r="D12" s="8" t="str">
        <f t="shared" si="0"/>
        <v>Diesel 2</v>
      </c>
      <c r="E12" s="9">
        <v>310.56940893333348</v>
      </c>
      <c r="F12" s="38" t="str">
        <f>VLOOKUP(D12,EXPORT_CLASE!$A$2:$B$48,2,FALSE)</f>
        <v>Diesel 2/DB5</v>
      </c>
      <c r="G12" s="38" t="s">
        <v>9</v>
      </c>
      <c r="H12" s="38" t="str">
        <f t="shared" si="1"/>
        <v>01/12/2017</v>
      </c>
    </row>
    <row r="13" spans="1:8" ht="15">
      <c r="A13" s="38">
        <v>2017</v>
      </c>
      <c r="B13" s="38">
        <v>12</v>
      </c>
      <c r="C13" s="8" t="s">
        <v>20</v>
      </c>
      <c r="D13" s="8" t="str">
        <f t="shared" si="0"/>
        <v>MGO / Bunkers</v>
      </c>
      <c r="E13" s="9">
        <v>0</v>
      </c>
      <c r="F13" s="38" t="str">
        <f>VLOOKUP(D13,EXPORT_CLASE!$A$2:$B$48,2,FALSE)</f>
        <v>Bunkers</v>
      </c>
      <c r="G13" s="38" t="s">
        <v>9</v>
      </c>
      <c r="H13" s="38" t="str">
        <f t="shared" si="1"/>
        <v>01/12/2017</v>
      </c>
    </row>
    <row r="14" spans="1:8" ht="15">
      <c r="A14" s="38">
        <v>2017</v>
      </c>
      <c r="B14" s="38">
        <v>12</v>
      </c>
      <c r="C14" s="8" t="s">
        <v>21</v>
      </c>
      <c r="D14" s="8" t="str">
        <f t="shared" si="0"/>
        <v>Residual 6</v>
      </c>
      <c r="E14" s="9">
        <v>548.90174003498066</v>
      </c>
      <c r="F14" s="38" t="str">
        <f>VLOOKUP(D14,EXPORT_CLASE!$A$2:$B$48,2,FALSE)</f>
        <v>Residuales</v>
      </c>
      <c r="G14" s="38" t="s">
        <v>9</v>
      </c>
      <c r="H14" s="38" t="str">
        <f t="shared" si="1"/>
        <v>01/12/2017</v>
      </c>
    </row>
    <row r="15" spans="1:8" ht="15">
      <c r="A15" s="38">
        <v>2017</v>
      </c>
      <c r="B15" s="38">
        <v>12</v>
      </c>
      <c r="C15" s="8" t="s">
        <v>22</v>
      </c>
      <c r="D15" s="8" t="str">
        <f t="shared" si="0"/>
        <v>Fuel Oils</v>
      </c>
      <c r="E15" s="9">
        <v>1315.4936848367777</v>
      </c>
      <c r="F15" s="38" t="str">
        <f>VLOOKUP(D15,EXPORT_CLASE!$A$2:$B$48,2,FALSE)</f>
        <v>Gasolinas/Nafta</v>
      </c>
      <c r="G15" s="38" t="s">
        <v>9</v>
      </c>
      <c r="H15" s="38" t="str">
        <f t="shared" si="1"/>
        <v>01/12/2017</v>
      </c>
    </row>
    <row r="16" spans="1:8" ht="15">
      <c r="A16" s="38">
        <v>2017</v>
      </c>
      <c r="B16" s="38">
        <v>12</v>
      </c>
      <c r="C16" s="8" t="s">
        <v>23</v>
      </c>
      <c r="D16" s="8" t="str">
        <f t="shared" si="0"/>
        <v>Heavy Fuel Oil</v>
      </c>
      <c r="E16" s="9">
        <v>0</v>
      </c>
      <c r="F16" s="38" t="str">
        <f>VLOOKUP(D16,EXPORT_CLASE!$A$2:$B$48,2,FALSE)</f>
        <v>Otros</v>
      </c>
      <c r="G16" s="38" t="s">
        <v>9</v>
      </c>
      <c r="H16" s="38" t="str">
        <f t="shared" si="1"/>
        <v>01/12/2017</v>
      </c>
    </row>
    <row r="17" spans="1:8" ht="17.25" customHeight="1">
      <c r="A17" s="38">
        <v>2017</v>
      </c>
      <c r="B17" s="38">
        <v>12</v>
      </c>
      <c r="C17" s="10" t="s">
        <v>24</v>
      </c>
      <c r="D17" s="8" t="str">
        <f t="shared" si="0"/>
        <v>Otros</v>
      </c>
      <c r="E17" s="9">
        <v>0.30317673075771195</v>
      </c>
      <c r="F17" s="38" t="str">
        <f>VLOOKUP(D17,EXPORT_CLASE!$A$2:$B$48,2,FALSE)</f>
        <v>Otros</v>
      </c>
      <c r="G17" s="38" t="s">
        <v>9</v>
      </c>
      <c r="H17" s="38" t="str">
        <f t="shared" si="1"/>
        <v>01/12/2017</v>
      </c>
    </row>
    <row r="18" spans="1:8" ht="18" customHeight="1">
      <c r="A18" s="38">
        <v>2017</v>
      </c>
      <c r="B18" s="38">
        <v>12</v>
      </c>
      <c r="C18" s="8" t="s">
        <v>25</v>
      </c>
      <c r="D18" s="8" t="str">
        <f t="shared" si="0"/>
        <v>Bases Lubricantes</v>
      </c>
      <c r="E18" s="9">
        <v>1.1253616436058702</v>
      </c>
      <c r="F18" s="38" t="str">
        <f>VLOOKUP(D18,EXPORT_CLASE!$A$2:$B$48,2,FALSE)</f>
        <v>Otros</v>
      </c>
      <c r="G18" s="38" t="s">
        <v>9</v>
      </c>
      <c r="H18" s="38" t="str">
        <f t="shared" si="1"/>
        <v>01/12/2017</v>
      </c>
    </row>
    <row r="19" spans="1:8" ht="18" customHeight="1">
      <c r="A19" s="38">
        <v>2017</v>
      </c>
      <c r="B19" s="38">
        <v>12</v>
      </c>
      <c r="C19" s="11" t="s">
        <v>26</v>
      </c>
      <c r="D19" s="8" t="str">
        <f t="shared" si="0"/>
        <v>Aceites Lubricantes</v>
      </c>
      <c r="E19" s="9">
        <v>7.5229345505312937</v>
      </c>
      <c r="F19" s="38" t="str">
        <f>VLOOKUP(D19,EXPORT_CLASE!$A$2:$B$48,2,FALSE)</f>
        <v>Otros</v>
      </c>
      <c r="G19" s="38" t="s">
        <v>9</v>
      </c>
      <c r="H19" s="38" t="str">
        <f t="shared" si="1"/>
        <v>01/12/2017</v>
      </c>
    </row>
    <row r="20" spans="1:8" ht="15">
      <c r="A20" s="38">
        <v>2017</v>
      </c>
      <c r="B20" s="38">
        <v>12</v>
      </c>
      <c r="C20" s="12" t="s">
        <v>27</v>
      </c>
      <c r="D20" s="8" t="str">
        <f t="shared" si="0"/>
        <v>Grasas Lubricantes</v>
      </c>
      <c r="E20" s="9">
        <v>0.37609048924192878</v>
      </c>
      <c r="F20" s="38" t="str">
        <f>VLOOKUP(D20,EXPORT_CLASE!$A$2:$B$48,2,FALSE)</f>
        <v>Otros</v>
      </c>
      <c r="G20" s="38" t="s">
        <v>9</v>
      </c>
      <c r="H20" s="38" t="str">
        <f t="shared" si="1"/>
        <v>01/12/2017</v>
      </c>
    </row>
    <row r="21" spans="1:8" ht="15">
      <c r="A21" s="38">
        <v>2017</v>
      </c>
      <c r="B21" s="38">
        <v>11</v>
      </c>
      <c r="C21" s="12" t="s">
        <v>8</v>
      </c>
      <c r="D21" s="8" t="str">
        <f t="shared" si="0"/>
        <v>Crudo</v>
      </c>
      <c r="E21" s="9">
        <v>0</v>
      </c>
      <c r="F21" s="38" t="str">
        <f>VLOOKUP(D21,EXPORT_CLASE!$A$2:$B$48,2,FALSE)</f>
        <v>Petróleo</v>
      </c>
      <c r="G21" s="38" t="s">
        <v>9</v>
      </c>
      <c r="H21" s="38" t="str">
        <f t="shared" si="1"/>
        <v>01/11/2017</v>
      </c>
    </row>
    <row r="22" spans="1:8" ht="15">
      <c r="A22" s="38">
        <v>2017</v>
      </c>
      <c r="B22" s="38">
        <v>11</v>
      </c>
      <c r="C22" s="12" t="s">
        <v>10</v>
      </c>
      <c r="D22" s="8" t="str">
        <f t="shared" si="0"/>
        <v>LNG</v>
      </c>
      <c r="E22" s="9">
        <v>3141.4208957473497</v>
      </c>
      <c r="F22" s="38" t="str">
        <f>VLOOKUP(D22,EXPORT_CLASE!$A$2:$B$48,2,FALSE)</f>
        <v>Gas Natural Licuado (GNL)</v>
      </c>
      <c r="G22" s="38" t="s">
        <v>9</v>
      </c>
      <c r="H22" s="38" t="str">
        <f t="shared" si="1"/>
        <v>01/11/2017</v>
      </c>
    </row>
    <row r="23" spans="1:8" ht="15">
      <c r="A23" s="38">
        <v>2017</v>
      </c>
      <c r="B23" s="38">
        <v>11</v>
      </c>
      <c r="C23" s="12" t="s">
        <v>11</v>
      </c>
      <c r="D23" s="8" t="str">
        <f t="shared" si="0"/>
        <v>GLP</v>
      </c>
      <c r="E23" s="9">
        <v>0.51430071458520521</v>
      </c>
      <c r="F23" s="38" t="str">
        <f>VLOOKUP(D23,EXPORT_CLASE!$A$2:$B$48,2,FALSE)</f>
        <v>GLP/Propano/Butano</v>
      </c>
      <c r="G23" s="38" t="s">
        <v>9</v>
      </c>
      <c r="H23" s="38" t="str">
        <f t="shared" si="1"/>
        <v>01/11/2017</v>
      </c>
    </row>
    <row r="24" spans="1:8" ht="15">
      <c r="A24" s="38">
        <v>2017</v>
      </c>
      <c r="B24" s="38">
        <v>11</v>
      </c>
      <c r="C24" s="12" t="s">
        <v>12</v>
      </c>
      <c r="D24" s="8" t="str">
        <f t="shared" si="0"/>
        <v>Butano</v>
      </c>
      <c r="E24" s="9">
        <v>0</v>
      </c>
      <c r="F24" s="38" t="str">
        <f>VLOOKUP(D24,EXPORT_CLASE!$A$2:$B$48,2,FALSE)</f>
        <v>GLP/Propano/Butano</v>
      </c>
      <c r="G24" s="38" t="s">
        <v>9</v>
      </c>
      <c r="H24" s="38" t="str">
        <f t="shared" si="1"/>
        <v>01/11/2017</v>
      </c>
    </row>
    <row r="25" spans="1:8" ht="15">
      <c r="A25" s="38">
        <v>2017</v>
      </c>
      <c r="B25" s="38">
        <v>11</v>
      </c>
      <c r="C25" s="12" t="s">
        <v>13</v>
      </c>
      <c r="D25" s="8" t="str">
        <f t="shared" si="0"/>
        <v>Propano</v>
      </c>
      <c r="E25" s="9">
        <v>1.6263706852351008</v>
      </c>
      <c r="F25" s="38" t="str">
        <f>VLOOKUP(D25,EXPORT_CLASE!$A$2:$B$48,2,FALSE)</f>
        <v>GLP/Propano/Butano</v>
      </c>
      <c r="G25" s="38" t="s">
        <v>9</v>
      </c>
      <c r="H25" s="38" t="str">
        <f t="shared" si="1"/>
        <v>01/11/2017</v>
      </c>
    </row>
    <row r="26" spans="1:8" ht="15">
      <c r="A26" s="38">
        <v>2017</v>
      </c>
      <c r="B26" s="38">
        <v>11</v>
      </c>
      <c r="C26" s="12" t="s">
        <v>14</v>
      </c>
      <c r="D26" s="8" t="str">
        <f t="shared" si="0"/>
        <v>Gasolina Natural</v>
      </c>
      <c r="E26" s="9">
        <v>660.88055718191811</v>
      </c>
      <c r="F26" s="38" t="str">
        <f>VLOOKUP(D26,EXPORT_CLASE!$A$2:$B$48,2,FALSE)</f>
        <v>Gasolinas/Nafta</v>
      </c>
      <c r="G26" s="38" t="s">
        <v>9</v>
      </c>
      <c r="H26" s="38" t="str">
        <f t="shared" si="1"/>
        <v>01/11/2017</v>
      </c>
    </row>
    <row r="27" spans="1:8" ht="15">
      <c r="A27" s="38">
        <v>2017</v>
      </c>
      <c r="B27" s="38">
        <v>11</v>
      </c>
      <c r="C27" s="12" t="s">
        <v>15</v>
      </c>
      <c r="D27" s="8" t="str">
        <f t="shared" si="0"/>
        <v>Nafta</v>
      </c>
      <c r="E27" s="9">
        <v>791.99189667660994</v>
      </c>
      <c r="F27" s="38" t="str">
        <f>VLOOKUP(D27,EXPORT_CLASE!$A$2:$B$48,2,FALSE)</f>
        <v>Gasolinas/Nafta</v>
      </c>
      <c r="G27" s="38" t="s">
        <v>9</v>
      </c>
      <c r="H27" s="38" t="str">
        <f t="shared" si="1"/>
        <v>01/11/2017</v>
      </c>
    </row>
    <row r="28" spans="1:8" ht="15">
      <c r="A28" s="38">
        <v>2017</v>
      </c>
      <c r="B28" s="38">
        <v>11</v>
      </c>
      <c r="C28" s="12" t="s">
        <v>16</v>
      </c>
      <c r="D28" s="8" t="str">
        <f t="shared" si="0"/>
        <v>Turbo Jet A-1 / Keroturbo</v>
      </c>
      <c r="E28" s="9">
        <v>416.61922464325545</v>
      </c>
      <c r="F28" s="38" t="str">
        <f>VLOOKUP(D28,EXPORT_CLASE!$A$2:$B$48,2,FALSE)</f>
        <v>Keroturbo</v>
      </c>
      <c r="G28" s="38" t="s">
        <v>9</v>
      </c>
      <c r="H28" s="38" t="str">
        <f t="shared" si="1"/>
        <v>01/11/2017</v>
      </c>
    </row>
    <row r="29" spans="1:8" ht="15">
      <c r="A29" s="38">
        <v>2017</v>
      </c>
      <c r="B29" s="38">
        <v>11</v>
      </c>
      <c r="C29" s="12" t="s">
        <v>17</v>
      </c>
      <c r="D29" s="8" t="str">
        <f t="shared" si="0"/>
        <v>MDBS</v>
      </c>
      <c r="E29" s="9">
        <v>0</v>
      </c>
      <c r="F29" s="38" t="str">
        <f>VLOOKUP(D29,EXPORT_CLASE!$A$2:$B$48,2,FALSE)</f>
        <v>Otros</v>
      </c>
      <c r="G29" s="38" t="s">
        <v>9</v>
      </c>
      <c r="H29" s="38" t="str">
        <f t="shared" si="1"/>
        <v>01/11/2017</v>
      </c>
    </row>
    <row r="30" spans="1:8" ht="15">
      <c r="A30" s="38">
        <v>2017</v>
      </c>
      <c r="B30" s="38">
        <v>11</v>
      </c>
      <c r="C30" s="12" t="s">
        <v>18</v>
      </c>
      <c r="D30" s="8" t="str">
        <f t="shared" si="0"/>
        <v>Diesel B-5</v>
      </c>
      <c r="E30" s="9">
        <v>0</v>
      </c>
      <c r="F30" s="38" t="str">
        <f>VLOOKUP(D30,EXPORT_CLASE!$A$2:$B$48,2,FALSE)</f>
        <v>Diesel 2/DB5</v>
      </c>
      <c r="G30" s="38" t="s">
        <v>9</v>
      </c>
      <c r="H30" s="38" t="str">
        <f t="shared" si="1"/>
        <v>01/11/2017</v>
      </c>
    </row>
    <row r="31" spans="1:8" ht="15">
      <c r="A31" s="38">
        <v>2017</v>
      </c>
      <c r="B31" s="38">
        <v>11</v>
      </c>
      <c r="C31" s="12" t="s">
        <v>19</v>
      </c>
      <c r="D31" s="8" t="str">
        <f t="shared" si="0"/>
        <v>Diesel 2</v>
      </c>
      <c r="E31" s="9">
        <v>60.469374297214713</v>
      </c>
      <c r="F31" s="38" t="str">
        <f>VLOOKUP(D31,EXPORT_CLASE!$A$2:$B$48,2,FALSE)</f>
        <v>Diesel 2/DB5</v>
      </c>
      <c r="G31" s="38" t="s">
        <v>9</v>
      </c>
      <c r="H31" s="38" t="str">
        <f t="shared" si="1"/>
        <v>01/11/2017</v>
      </c>
    </row>
    <row r="32" spans="1:8" ht="15">
      <c r="A32" s="38">
        <v>2017</v>
      </c>
      <c r="B32" s="38">
        <v>11</v>
      </c>
      <c r="C32" s="12" t="s">
        <v>20</v>
      </c>
      <c r="D32" s="8" t="str">
        <f t="shared" si="0"/>
        <v>MGO / Bunkers</v>
      </c>
      <c r="E32" s="9">
        <v>0</v>
      </c>
      <c r="F32" s="38" t="str">
        <f>VLOOKUP(D32,EXPORT_CLASE!$A$2:$B$48,2,FALSE)</f>
        <v>Bunkers</v>
      </c>
      <c r="G32" s="38" t="s">
        <v>9</v>
      </c>
      <c r="H32" s="38" t="str">
        <f t="shared" si="1"/>
        <v>01/11/2017</v>
      </c>
    </row>
    <row r="33" spans="1:8" ht="15">
      <c r="A33" s="38">
        <v>2017</v>
      </c>
      <c r="B33" s="38">
        <v>11</v>
      </c>
      <c r="C33" s="12" t="s">
        <v>21</v>
      </c>
      <c r="D33" s="8" t="str">
        <f t="shared" si="0"/>
        <v>Residual 6</v>
      </c>
      <c r="E33" s="9">
        <v>527.14901530757697</v>
      </c>
      <c r="F33" s="38" t="str">
        <f>VLOOKUP(D33,EXPORT_CLASE!$A$2:$B$48,2,FALSE)</f>
        <v>Residuales</v>
      </c>
      <c r="G33" s="38" t="s">
        <v>9</v>
      </c>
      <c r="H33" s="38" t="str">
        <f t="shared" si="1"/>
        <v>01/11/2017</v>
      </c>
    </row>
    <row r="34" spans="1:8" ht="15">
      <c r="A34" s="38">
        <v>2017</v>
      </c>
      <c r="B34" s="38">
        <v>11</v>
      </c>
      <c r="C34" s="12" t="s">
        <v>22</v>
      </c>
      <c r="D34" s="8" t="str">
        <f t="shared" si="0"/>
        <v>Fuel Oils</v>
      </c>
      <c r="E34" s="9">
        <v>1241.1714995452533</v>
      </c>
      <c r="F34" s="38" t="str">
        <f>VLOOKUP(D34,EXPORT_CLASE!$A$2:$B$48,2,FALSE)</f>
        <v>Gasolinas/Nafta</v>
      </c>
      <c r="G34" s="38" t="s">
        <v>9</v>
      </c>
      <c r="H34" s="38" t="str">
        <f t="shared" si="1"/>
        <v>01/11/2017</v>
      </c>
    </row>
    <row r="35" spans="1:8" ht="15">
      <c r="A35" s="38">
        <v>2017</v>
      </c>
      <c r="B35" s="38">
        <v>11</v>
      </c>
      <c r="C35" s="12" t="s">
        <v>23</v>
      </c>
      <c r="D35" s="8" t="str">
        <f t="shared" si="0"/>
        <v>Heavy Fuel Oil</v>
      </c>
      <c r="E35" s="9">
        <v>0</v>
      </c>
      <c r="F35" s="38" t="str">
        <f>VLOOKUP(D35,EXPORT_CLASE!$A$2:$B$48,2,FALSE)</f>
        <v>Otros</v>
      </c>
      <c r="G35" s="38" t="s">
        <v>9</v>
      </c>
      <c r="H35" s="38" t="str">
        <f t="shared" si="1"/>
        <v>01/11/2017</v>
      </c>
    </row>
    <row r="36" spans="1:8" ht="15">
      <c r="A36" s="38">
        <v>2017</v>
      </c>
      <c r="B36" s="38">
        <v>11</v>
      </c>
      <c r="C36" s="12" t="s">
        <v>24</v>
      </c>
      <c r="D36" s="8" t="str">
        <f t="shared" si="0"/>
        <v>Otros</v>
      </c>
      <c r="E36" s="9">
        <v>0.28459805753219503</v>
      </c>
      <c r="F36" s="38" t="str">
        <f>VLOOKUP(D36,EXPORT_CLASE!$A$2:$B$48,2,FALSE)</f>
        <v>Otros</v>
      </c>
      <c r="G36" s="38" t="s">
        <v>9</v>
      </c>
      <c r="H36" s="38" t="str">
        <f t="shared" si="1"/>
        <v>01/11/2017</v>
      </c>
    </row>
    <row r="37" spans="1:8" ht="15">
      <c r="A37" s="38">
        <v>2017</v>
      </c>
      <c r="B37" s="38">
        <v>11</v>
      </c>
      <c r="C37" s="13" t="s">
        <v>25</v>
      </c>
      <c r="D37" s="8" t="str">
        <f t="shared" si="0"/>
        <v>Bases Lubricantes</v>
      </c>
      <c r="E37" s="14">
        <v>0</v>
      </c>
      <c r="F37" s="38" t="str">
        <f>VLOOKUP(D37,EXPORT_CLASE!$A$2:$B$48,2,FALSE)</f>
        <v>Otros</v>
      </c>
      <c r="G37" s="38" t="s">
        <v>9</v>
      </c>
      <c r="H37" s="38" t="str">
        <f t="shared" si="1"/>
        <v>01/11/2017</v>
      </c>
    </row>
    <row r="38" spans="1:8" ht="15">
      <c r="A38" s="38">
        <v>2017</v>
      </c>
      <c r="B38" s="38">
        <v>11</v>
      </c>
      <c r="C38" s="12" t="s">
        <v>26</v>
      </c>
      <c r="D38" s="8" t="str">
        <f t="shared" si="0"/>
        <v>Aceites Lubricantes</v>
      </c>
      <c r="E38" s="9">
        <v>13.747574561420173</v>
      </c>
      <c r="F38" s="38" t="str">
        <f>VLOOKUP(D38,EXPORT_CLASE!$A$2:$B$48,2,FALSE)</f>
        <v>Otros</v>
      </c>
      <c r="G38" s="38" t="s">
        <v>9</v>
      </c>
      <c r="H38" s="38" t="str">
        <f t="shared" si="1"/>
        <v>01/11/2017</v>
      </c>
    </row>
    <row r="39" spans="1:8" ht="15">
      <c r="A39" s="38">
        <v>2017</v>
      </c>
      <c r="B39" s="38">
        <v>11</v>
      </c>
      <c r="C39" s="12" t="s">
        <v>27</v>
      </c>
      <c r="D39" s="8" t="str">
        <f t="shared" si="0"/>
        <v>Grasas Lubricantes</v>
      </c>
      <c r="E39" s="9">
        <v>0.35992624049715499</v>
      </c>
      <c r="F39" s="38" t="str">
        <f>VLOOKUP(D39,EXPORT_CLASE!$A$2:$B$48,2,FALSE)</f>
        <v>Otros</v>
      </c>
      <c r="G39" s="38" t="s">
        <v>9</v>
      </c>
      <c r="H39" s="38" t="str">
        <f t="shared" si="1"/>
        <v>01/11/2017</v>
      </c>
    </row>
    <row r="40" spans="1:8" ht="15">
      <c r="A40" s="38">
        <v>2017</v>
      </c>
      <c r="B40" s="38">
        <v>10</v>
      </c>
      <c r="C40" s="12" t="s">
        <v>8</v>
      </c>
      <c r="D40" s="8" t="str">
        <f t="shared" si="0"/>
        <v>Crudo</v>
      </c>
      <c r="E40" s="9">
        <v>0</v>
      </c>
      <c r="F40" s="38" t="str">
        <f>VLOOKUP(D40,EXPORT_CLASE!$A$2:$B$48,2,FALSE)</f>
        <v>Petróleo</v>
      </c>
      <c r="G40" s="38" t="s">
        <v>9</v>
      </c>
      <c r="H40" s="38" t="str">
        <f t="shared" si="1"/>
        <v>01/10/2017</v>
      </c>
    </row>
    <row r="41" spans="1:8" ht="15">
      <c r="A41" s="38">
        <v>2017</v>
      </c>
      <c r="B41" s="38">
        <v>10</v>
      </c>
      <c r="C41" s="12" t="s">
        <v>10</v>
      </c>
      <c r="D41" s="8" t="str">
        <f t="shared" si="0"/>
        <v>LNG</v>
      </c>
      <c r="E41" s="9">
        <v>3409.1822203699999</v>
      </c>
      <c r="F41" s="38" t="str">
        <f>VLOOKUP(D41,EXPORT_CLASE!$A$2:$B$48,2,FALSE)</f>
        <v>Gas Natural Licuado (GNL)</v>
      </c>
      <c r="G41" s="38" t="s">
        <v>9</v>
      </c>
      <c r="H41" s="38" t="str">
        <f t="shared" si="1"/>
        <v>01/10/2017</v>
      </c>
    </row>
    <row r="42" spans="1:8" ht="15">
      <c r="A42" s="38">
        <v>2017</v>
      </c>
      <c r="B42" s="38">
        <v>10</v>
      </c>
      <c r="C42" s="12" t="s">
        <v>11</v>
      </c>
      <c r="D42" s="8" t="str">
        <f t="shared" si="0"/>
        <v>GLP</v>
      </c>
      <c r="E42" s="9">
        <v>2.1266489999999999E-2</v>
      </c>
      <c r="F42" s="38" t="str">
        <f>VLOOKUP(D42,EXPORT_CLASE!$A$2:$B$48,2,FALSE)</f>
        <v>GLP/Propano/Butano</v>
      </c>
      <c r="G42" s="38" t="s">
        <v>9</v>
      </c>
      <c r="H42" s="38" t="str">
        <f t="shared" si="1"/>
        <v>01/10/2017</v>
      </c>
    </row>
    <row r="43" spans="1:8" ht="15">
      <c r="A43" s="38">
        <v>2017</v>
      </c>
      <c r="B43" s="38">
        <v>10</v>
      </c>
      <c r="C43" s="12" t="s">
        <v>12</v>
      </c>
      <c r="D43" s="8" t="str">
        <f t="shared" si="0"/>
        <v>Butano</v>
      </c>
      <c r="E43" s="9">
        <v>0</v>
      </c>
      <c r="F43" s="38" t="str">
        <f>VLOOKUP(D43,EXPORT_CLASE!$A$2:$B$48,2,FALSE)</f>
        <v>GLP/Propano/Butano</v>
      </c>
      <c r="G43" s="38" t="s">
        <v>9</v>
      </c>
      <c r="H43" s="38" t="str">
        <f t="shared" si="1"/>
        <v>01/10/2017</v>
      </c>
    </row>
    <row r="44" spans="1:8" ht="15">
      <c r="A44" s="38">
        <v>2017</v>
      </c>
      <c r="B44" s="38">
        <v>10</v>
      </c>
      <c r="C44" s="12" t="s">
        <v>13</v>
      </c>
      <c r="D44" s="8" t="str">
        <f t="shared" si="0"/>
        <v>Propano</v>
      </c>
      <c r="E44" s="9">
        <v>5.9695685300000001</v>
      </c>
      <c r="F44" s="38" t="str">
        <f>VLOOKUP(D44,EXPORT_CLASE!$A$2:$B$48,2,FALSE)</f>
        <v>GLP/Propano/Butano</v>
      </c>
      <c r="G44" s="38" t="s">
        <v>9</v>
      </c>
      <c r="H44" s="38" t="str">
        <f t="shared" si="1"/>
        <v>01/10/2017</v>
      </c>
    </row>
    <row r="45" spans="1:8" ht="15">
      <c r="A45" s="38">
        <v>2017</v>
      </c>
      <c r="B45" s="38">
        <v>10</v>
      </c>
      <c r="C45" s="12" t="s">
        <v>14</v>
      </c>
      <c r="D45" s="8" t="str">
        <f t="shared" si="0"/>
        <v>Gasolina Natural</v>
      </c>
      <c r="E45" s="9">
        <v>989.72880158999988</v>
      </c>
      <c r="F45" s="38" t="str">
        <f>VLOOKUP(D45,EXPORT_CLASE!$A$2:$B$48,2,FALSE)</f>
        <v>Gasolinas/Nafta</v>
      </c>
      <c r="G45" s="38" t="s">
        <v>9</v>
      </c>
      <c r="H45" s="38" t="str">
        <f t="shared" si="1"/>
        <v>01/10/2017</v>
      </c>
    </row>
    <row r="46" spans="1:8" ht="15">
      <c r="A46" s="38">
        <v>2017</v>
      </c>
      <c r="B46" s="38">
        <v>10</v>
      </c>
      <c r="C46" s="12" t="s">
        <v>15</v>
      </c>
      <c r="D46" s="8" t="str">
        <f t="shared" si="0"/>
        <v>Nafta</v>
      </c>
      <c r="E46" s="9">
        <v>539.27703093000002</v>
      </c>
      <c r="F46" s="38" t="str">
        <f>VLOOKUP(D46,EXPORT_CLASE!$A$2:$B$48,2,FALSE)</f>
        <v>Gasolinas/Nafta</v>
      </c>
      <c r="G46" s="38" t="s">
        <v>9</v>
      </c>
      <c r="H46" s="38" t="str">
        <f t="shared" si="1"/>
        <v>01/10/2017</v>
      </c>
    </row>
    <row r="47" spans="1:8" ht="15">
      <c r="A47" s="38">
        <v>2017</v>
      </c>
      <c r="B47" s="38">
        <v>10</v>
      </c>
      <c r="C47" s="12" t="s">
        <v>16</v>
      </c>
      <c r="D47" s="8" t="str">
        <f t="shared" si="0"/>
        <v>Turbo Jet A-1 / Keroturbo</v>
      </c>
      <c r="E47" s="9">
        <v>426.65920407999999</v>
      </c>
      <c r="F47" s="38" t="str">
        <f>VLOOKUP(D47,EXPORT_CLASE!$A$2:$B$48,2,FALSE)</f>
        <v>Keroturbo</v>
      </c>
      <c r="G47" s="38" t="s">
        <v>9</v>
      </c>
      <c r="H47" s="38" t="str">
        <f t="shared" si="1"/>
        <v>01/10/2017</v>
      </c>
    </row>
    <row r="48" spans="1:8" ht="15">
      <c r="A48" s="38">
        <v>2017</v>
      </c>
      <c r="B48" s="38">
        <v>10</v>
      </c>
      <c r="C48" s="12" t="s">
        <v>17</v>
      </c>
      <c r="D48" s="8" t="str">
        <f t="shared" si="0"/>
        <v>MDBS</v>
      </c>
      <c r="E48" s="9">
        <v>0</v>
      </c>
      <c r="F48" s="38" t="str">
        <f>VLOOKUP(D48,EXPORT_CLASE!$A$2:$B$48,2,FALSE)</f>
        <v>Otros</v>
      </c>
      <c r="G48" s="38" t="s">
        <v>9</v>
      </c>
      <c r="H48" s="38" t="str">
        <f t="shared" si="1"/>
        <v>01/10/2017</v>
      </c>
    </row>
    <row r="49" spans="1:8" ht="15">
      <c r="A49" s="38">
        <v>2017</v>
      </c>
      <c r="B49" s="38">
        <v>10</v>
      </c>
      <c r="C49" s="12" t="s">
        <v>18</v>
      </c>
      <c r="D49" s="8" t="str">
        <f t="shared" si="0"/>
        <v>Diesel B-5</v>
      </c>
      <c r="E49" s="9">
        <v>0.52382491000000009</v>
      </c>
      <c r="F49" s="38" t="str">
        <f>VLOOKUP(D49,EXPORT_CLASE!$A$2:$B$48,2,FALSE)</f>
        <v>Diesel 2/DB5</v>
      </c>
      <c r="G49" s="38" t="s">
        <v>9</v>
      </c>
      <c r="H49" s="38" t="str">
        <f t="shared" si="1"/>
        <v>01/10/2017</v>
      </c>
    </row>
    <row r="50" spans="1:8" ht="15">
      <c r="A50" s="38">
        <v>2017</v>
      </c>
      <c r="B50" s="38">
        <v>10</v>
      </c>
      <c r="C50" s="12" t="s">
        <v>19</v>
      </c>
      <c r="D50" s="8" t="str">
        <f t="shared" si="0"/>
        <v>Diesel 2</v>
      </c>
      <c r="E50" s="9">
        <v>346.52417635999996</v>
      </c>
      <c r="F50" s="38" t="str">
        <f>VLOOKUP(D50,EXPORT_CLASE!$A$2:$B$48,2,FALSE)</f>
        <v>Diesel 2/DB5</v>
      </c>
      <c r="G50" s="38" t="s">
        <v>9</v>
      </c>
      <c r="H50" s="38" t="str">
        <f t="shared" si="1"/>
        <v>01/10/2017</v>
      </c>
    </row>
    <row r="51" spans="1:8" ht="15">
      <c r="A51" s="38">
        <v>2017</v>
      </c>
      <c r="B51" s="38">
        <v>10</v>
      </c>
      <c r="C51" s="12" t="s">
        <v>20</v>
      </c>
      <c r="D51" s="8" t="str">
        <f t="shared" si="0"/>
        <v>MGO / Bunkers</v>
      </c>
      <c r="E51" s="9">
        <v>0</v>
      </c>
      <c r="F51" s="38" t="str">
        <f>VLOOKUP(D51,EXPORT_CLASE!$A$2:$B$48,2,FALSE)</f>
        <v>Bunkers</v>
      </c>
      <c r="G51" s="38" t="s">
        <v>9</v>
      </c>
      <c r="H51" s="38" t="str">
        <f t="shared" si="1"/>
        <v>01/10/2017</v>
      </c>
    </row>
    <row r="52" spans="1:8" ht="15">
      <c r="A52" s="38">
        <v>2017</v>
      </c>
      <c r="B52" s="38">
        <v>10</v>
      </c>
      <c r="C52" s="12" t="s">
        <v>21</v>
      </c>
      <c r="D52" s="8" t="str">
        <f t="shared" si="0"/>
        <v>Residual 6</v>
      </c>
      <c r="E52" s="9">
        <v>76.914465950000022</v>
      </c>
      <c r="F52" s="38" t="str">
        <f>VLOOKUP(D52,EXPORT_CLASE!$A$2:$B$48,2,FALSE)</f>
        <v>Residuales</v>
      </c>
      <c r="G52" s="38" t="s">
        <v>9</v>
      </c>
      <c r="H52" s="38" t="str">
        <f t="shared" si="1"/>
        <v>01/10/2017</v>
      </c>
    </row>
    <row r="53" spans="1:8" ht="15">
      <c r="A53" s="38">
        <v>2017</v>
      </c>
      <c r="B53" s="38">
        <v>10</v>
      </c>
      <c r="C53" s="15" t="s">
        <v>22</v>
      </c>
      <c r="D53" s="8" t="str">
        <f t="shared" si="0"/>
        <v>Fuel Oils</v>
      </c>
      <c r="E53" s="9">
        <v>701.61581076000004</v>
      </c>
      <c r="F53" s="38" t="str">
        <f>VLOOKUP(D53,EXPORT_CLASE!$A$2:$B$48,2,FALSE)</f>
        <v>Gasolinas/Nafta</v>
      </c>
      <c r="G53" s="38" t="s">
        <v>9</v>
      </c>
      <c r="H53" s="38" t="str">
        <f t="shared" si="1"/>
        <v>01/10/2017</v>
      </c>
    </row>
    <row r="54" spans="1:8" ht="15">
      <c r="A54" s="38">
        <v>2017</v>
      </c>
      <c r="B54" s="38">
        <v>10</v>
      </c>
      <c r="C54" s="12" t="s">
        <v>23</v>
      </c>
      <c r="D54" s="8" t="str">
        <f t="shared" si="0"/>
        <v>Heavy Fuel Oil</v>
      </c>
      <c r="E54" s="9">
        <v>0</v>
      </c>
      <c r="F54" s="38" t="str">
        <f>VLOOKUP(D54,EXPORT_CLASE!$A$2:$B$48,2,FALSE)</f>
        <v>Otros</v>
      </c>
      <c r="G54" s="38" t="s">
        <v>9</v>
      </c>
      <c r="H54" s="38" t="str">
        <f t="shared" si="1"/>
        <v>01/10/2017</v>
      </c>
    </row>
    <row r="55" spans="1:8" ht="16.5" customHeight="1">
      <c r="A55" s="38">
        <v>2017</v>
      </c>
      <c r="B55" s="38">
        <v>10</v>
      </c>
      <c r="C55" s="13" t="s">
        <v>24</v>
      </c>
      <c r="D55" s="8" t="str">
        <f t="shared" si="0"/>
        <v>Otros</v>
      </c>
      <c r="E55" s="14">
        <v>0</v>
      </c>
      <c r="F55" s="38" t="str">
        <f>VLOOKUP(D55,EXPORT_CLASE!$A$2:$B$48,2,FALSE)</f>
        <v>Otros</v>
      </c>
      <c r="G55" s="38" t="s">
        <v>9</v>
      </c>
      <c r="H55" s="38" t="str">
        <f t="shared" si="1"/>
        <v>01/10/2017</v>
      </c>
    </row>
    <row r="56" spans="1:8" ht="16.5" customHeight="1">
      <c r="A56" s="38">
        <v>2017</v>
      </c>
      <c r="B56" s="38">
        <v>10</v>
      </c>
      <c r="C56" s="12" t="s">
        <v>25</v>
      </c>
      <c r="D56" s="8" t="str">
        <f t="shared" si="0"/>
        <v>Bases Lubricantes</v>
      </c>
      <c r="E56" s="9">
        <v>0</v>
      </c>
      <c r="F56" s="38" t="str">
        <f>VLOOKUP(D56,EXPORT_CLASE!$A$2:$B$48,2,FALSE)</f>
        <v>Otros</v>
      </c>
      <c r="G56" s="38" t="s">
        <v>9</v>
      </c>
      <c r="H56" s="38" t="str">
        <f t="shared" si="1"/>
        <v>01/10/2017</v>
      </c>
    </row>
    <row r="57" spans="1:8" ht="15">
      <c r="A57" s="38">
        <v>2017</v>
      </c>
      <c r="B57" s="38">
        <v>10</v>
      </c>
      <c r="C57" s="12" t="s">
        <v>26</v>
      </c>
      <c r="D57" s="8" t="str">
        <f t="shared" si="0"/>
        <v>Aceites Lubricantes</v>
      </c>
      <c r="E57" s="9">
        <v>5.8987620000002572E-2</v>
      </c>
      <c r="F57" s="38" t="str">
        <f>VLOOKUP(D57,EXPORT_CLASE!$A$2:$B$48,2,FALSE)</f>
        <v>Otros</v>
      </c>
      <c r="G57" s="38" t="s">
        <v>9</v>
      </c>
      <c r="H57" s="38" t="str">
        <f t="shared" si="1"/>
        <v>01/10/2017</v>
      </c>
    </row>
    <row r="58" spans="1:8" ht="15">
      <c r="A58" s="38">
        <v>2017</v>
      </c>
      <c r="B58" s="38">
        <v>10</v>
      </c>
      <c r="C58" s="12" t="s">
        <v>27</v>
      </c>
      <c r="D58" s="8" t="str">
        <f t="shared" si="0"/>
        <v>Grasas Lubricantes</v>
      </c>
      <c r="E58" s="9">
        <v>0.54744441778405317</v>
      </c>
      <c r="F58" s="38" t="str">
        <f>VLOOKUP(D58,EXPORT_CLASE!$A$2:$B$48,2,FALSE)</f>
        <v>Otros</v>
      </c>
      <c r="G58" s="38" t="s">
        <v>9</v>
      </c>
      <c r="H58" s="38" t="str">
        <f t="shared" si="1"/>
        <v>01/10/2017</v>
      </c>
    </row>
    <row r="59" spans="1:8" ht="15">
      <c r="A59" s="38">
        <v>2017</v>
      </c>
      <c r="B59" s="38">
        <v>9</v>
      </c>
      <c r="C59" s="12" t="s">
        <v>8</v>
      </c>
      <c r="D59" s="8" t="str">
        <f t="shared" si="0"/>
        <v>Crudo</v>
      </c>
      <c r="E59" s="9">
        <v>0</v>
      </c>
      <c r="F59" s="38" t="str">
        <f>VLOOKUP(D59,EXPORT_CLASE!$A$2:$B$48,2,FALSE)</f>
        <v>Petróleo</v>
      </c>
      <c r="G59" s="38" t="s">
        <v>9</v>
      </c>
      <c r="H59" s="38" t="str">
        <f t="shared" si="1"/>
        <v>01/9/2017</v>
      </c>
    </row>
    <row r="60" spans="1:8" ht="15">
      <c r="A60" s="38">
        <v>2017</v>
      </c>
      <c r="B60" s="38">
        <v>9</v>
      </c>
      <c r="C60" s="12" t="s">
        <v>10</v>
      </c>
      <c r="D60" s="8" t="str">
        <f t="shared" si="0"/>
        <v>LNG</v>
      </c>
      <c r="E60" s="9">
        <v>3779.45819153</v>
      </c>
      <c r="F60" s="38" t="str">
        <f>VLOOKUP(D60,EXPORT_CLASE!$A$2:$B$48,2,FALSE)</f>
        <v>Gas Natural Licuado (GNL)</v>
      </c>
      <c r="G60" s="38" t="s">
        <v>9</v>
      </c>
      <c r="H60" s="38" t="str">
        <f t="shared" si="1"/>
        <v>01/9/2017</v>
      </c>
    </row>
    <row r="61" spans="1:8" ht="15">
      <c r="A61" s="38">
        <v>2017</v>
      </c>
      <c r="B61" s="38">
        <v>9</v>
      </c>
      <c r="C61" s="12" t="s">
        <v>11</v>
      </c>
      <c r="D61" s="8" t="str">
        <f t="shared" si="0"/>
        <v>GLP</v>
      </c>
      <c r="E61" s="9">
        <v>3.3682949999999996E-2</v>
      </c>
      <c r="F61" s="38" t="str">
        <f>VLOOKUP(D61,EXPORT_CLASE!$A$2:$B$48,2,FALSE)</f>
        <v>GLP/Propano/Butano</v>
      </c>
      <c r="G61" s="38" t="s">
        <v>9</v>
      </c>
      <c r="H61" s="38" t="str">
        <f t="shared" si="1"/>
        <v>01/9/2017</v>
      </c>
    </row>
    <row r="62" spans="1:8" ht="15">
      <c r="A62" s="38">
        <v>2017</v>
      </c>
      <c r="B62" s="38">
        <v>9</v>
      </c>
      <c r="C62" s="12" t="s">
        <v>12</v>
      </c>
      <c r="D62" s="8" t="str">
        <f t="shared" si="0"/>
        <v>Butano</v>
      </c>
      <c r="E62" s="9">
        <v>0</v>
      </c>
      <c r="F62" s="38" t="str">
        <f>VLOOKUP(D62,EXPORT_CLASE!$A$2:$B$48,2,FALSE)</f>
        <v>GLP/Propano/Butano</v>
      </c>
      <c r="G62" s="38" t="s">
        <v>9</v>
      </c>
      <c r="H62" s="38" t="str">
        <f t="shared" si="1"/>
        <v>01/9/2017</v>
      </c>
    </row>
    <row r="63" spans="1:8" ht="15">
      <c r="A63" s="38">
        <v>2017</v>
      </c>
      <c r="B63" s="38">
        <v>9</v>
      </c>
      <c r="C63" s="12" t="s">
        <v>13</v>
      </c>
      <c r="D63" s="8" t="str">
        <f t="shared" si="0"/>
        <v>Propano</v>
      </c>
      <c r="E63" s="9">
        <v>5.9260102799999999</v>
      </c>
      <c r="F63" s="38" t="str">
        <f>VLOOKUP(D63,EXPORT_CLASE!$A$2:$B$48,2,FALSE)</f>
        <v>GLP/Propano/Butano</v>
      </c>
      <c r="G63" s="38" t="s">
        <v>9</v>
      </c>
      <c r="H63" s="38" t="str">
        <f t="shared" si="1"/>
        <v>01/9/2017</v>
      </c>
    </row>
    <row r="64" spans="1:8" ht="15">
      <c r="A64" s="38">
        <v>2017</v>
      </c>
      <c r="B64" s="38">
        <v>9</v>
      </c>
      <c r="C64" s="12" t="s">
        <v>14</v>
      </c>
      <c r="D64" s="8" t="str">
        <f t="shared" si="0"/>
        <v>Gasolina Natural</v>
      </c>
      <c r="E64" s="9">
        <v>652.95011221000004</v>
      </c>
      <c r="F64" s="38" t="str">
        <f>VLOOKUP(D64,EXPORT_CLASE!$A$2:$B$48,2,FALSE)</f>
        <v>Gasolinas/Nafta</v>
      </c>
      <c r="G64" s="38" t="s">
        <v>9</v>
      </c>
      <c r="H64" s="38" t="str">
        <f t="shared" si="1"/>
        <v>01/9/2017</v>
      </c>
    </row>
    <row r="65" spans="1:8" ht="15">
      <c r="A65" s="38">
        <v>2017</v>
      </c>
      <c r="B65" s="38">
        <v>9</v>
      </c>
      <c r="C65" s="12" t="s">
        <v>15</v>
      </c>
      <c r="D65" s="8" t="str">
        <f t="shared" si="0"/>
        <v>Nafta</v>
      </c>
      <c r="E65" s="9">
        <v>637.14080734000004</v>
      </c>
      <c r="F65" s="38" t="str">
        <f>VLOOKUP(D65,EXPORT_CLASE!$A$2:$B$48,2,FALSE)</f>
        <v>Gasolinas/Nafta</v>
      </c>
      <c r="G65" s="38" t="s">
        <v>9</v>
      </c>
      <c r="H65" s="38" t="str">
        <f t="shared" si="1"/>
        <v>01/9/2017</v>
      </c>
    </row>
    <row r="66" spans="1:8" ht="15">
      <c r="A66" s="38">
        <v>2017</v>
      </c>
      <c r="B66" s="38">
        <v>9</v>
      </c>
      <c r="C66" s="12" t="s">
        <v>16</v>
      </c>
      <c r="D66" s="8" t="str">
        <f t="shared" si="0"/>
        <v>Turbo Jet A-1 / Keroturbo</v>
      </c>
      <c r="E66" s="9">
        <v>365.00751119000017</v>
      </c>
      <c r="F66" s="38" t="str">
        <f>VLOOKUP(D66,EXPORT_CLASE!$A$2:$B$48,2,FALSE)</f>
        <v>Keroturbo</v>
      </c>
      <c r="G66" s="38" t="s">
        <v>9</v>
      </c>
      <c r="H66" s="38" t="str">
        <f t="shared" si="1"/>
        <v>01/9/2017</v>
      </c>
    </row>
    <row r="67" spans="1:8" ht="15">
      <c r="A67" s="38">
        <v>2017</v>
      </c>
      <c r="B67" s="38">
        <v>9</v>
      </c>
      <c r="C67" s="12" t="s">
        <v>17</v>
      </c>
      <c r="D67" s="8" t="str">
        <f t="shared" ref="D67:D130" si="2">TRIM(C67)</f>
        <v>MDBS</v>
      </c>
      <c r="E67" s="9">
        <v>0</v>
      </c>
      <c r="F67" s="38" t="str">
        <f>VLOOKUP(D67,EXPORT_CLASE!$A$2:$B$48,2,FALSE)</f>
        <v>Otros</v>
      </c>
      <c r="G67" s="38" t="s">
        <v>9</v>
      </c>
      <c r="H67" s="38" t="str">
        <f t="shared" ref="H67:H130" si="3">"01/"&amp;B67&amp;"/"&amp;A67</f>
        <v>01/9/2017</v>
      </c>
    </row>
    <row r="68" spans="1:8" ht="15">
      <c r="A68" s="38">
        <v>2017</v>
      </c>
      <c r="B68" s="38">
        <v>9</v>
      </c>
      <c r="C68" s="12" t="s">
        <v>18</v>
      </c>
      <c r="D68" s="8" t="str">
        <f t="shared" si="2"/>
        <v>Diesel B-5</v>
      </c>
      <c r="E68" s="9">
        <v>0</v>
      </c>
      <c r="F68" s="38" t="str">
        <f>VLOOKUP(D68,EXPORT_CLASE!$A$2:$B$48,2,FALSE)</f>
        <v>Diesel 2/DB5</v>
      </c>
      <c r="G68" s="38" t="s">
        <v>9</v>
      </c>
      <c r="H68" s="38" t="str">
        <f t="shared" si="3"/>
        <v>01/9/2017</v>
      </c>
    </row>
    <row r="69" spans="1:8" ht="15">
      <c r="A69" s="38">
        <v>2017</v>
      </c>
      <c r="B69" s="38">
        <v>9</v>
      </c>
      <c r="C69" s="12" t="s">
        <v>19</v>
      </c>
      <c r="D69" s="8" t="str">
        <f t="shared" si="2"/>
        <v>Diesel 2</v>
      </c>
      <c r="E69" s="9">
        <v>599.21384337999984</v>
      </c>
      <c r="F69" s="38" t="str">
        <f>VLOOKUP(D69,EXPORT_CLASE!$A$2:$B$48,2,FALSE)</f>
        <v>Diesel 2/DB5</v>
      </c>
      <c r="G69" s="38" t="s">
        <v>9</v>
      </c>
      <c r="H69" s="38" t="str">
        <f t="shared" si="3"/>
        <v>01/9/2017</v>
      </c>
    </row>
    <row r="70" spans="1:8" ht="15">
      <c r="A70" s="38">
        <v>2017</v>
      </c>
      <c r="B70" s="38">
        <v>9</v>
      </c>
      <c r="C70" s="12" t="s">
        <v>20</v>
      </c>
      <c r="D70" s="8" t="str">
        <f t="shared" si="2"/>
        <v>MGO / Bunkers</v>
      </c>
      <c r="E70" s="9">
        <v>0</v>
      </c>
      <c r="F70" s="38" t="str">
        <f>VLOOKUP(D70,EXPORT_CLASE!$A$2:$B$48,2,FALSE)</f>
        <v>Bunkers</v>
      </c>
      <c r="G70" s="38" t="s">
        <v>9</v>
      </c>
      <c r="H70" s="38" t="str">
        <f t="shared" si="3"/>
        <v>01/9/2017</v>
      </c>
    </row>
    <row r="71" spans="1:8" ht="15">
      <c r="A71" s="38">
        <v>2017</v>
      </c>
      <c r="B71" s="38">
        <v>9</v>
      </c>
      <c r="C71" s="12" t="s">
        <v>21</v>
      </c>
      <c r="D71" s="8" t="str">
        <f t="shared" si="2"/>
        <v>Residual 6</v>
      </c>
      <c r="E71" s="9">
        <v>373.45681787000001</v>
      </c>
      <c r="F71" s="38" t="str">
        <f>VLOOKUP(D71,EXPORT_CLASE!$A$2:$B$48,2,FALSE)</f>
        <v>Residuales</v>
      </c>
      <c r="G71" s="38" t="s">
        <v>9</v>
      </c>
      <c r="H71" s="38" t="str">
        <f t="shared" si="3"/>
        <v>01/9/2017</v>
      </c>
    </row>
    <row r="72" spans="1:8" ht="15">
      <c r="A72" s="38">
        <v>2017</v>
      </c>
      <c r="B72" s="38">
        <v>9</v>
      </c>
      <c r="C72" s="12" t="s">
        <v>22</v>
      </c>
      <c r="D72" s="8" t="str">
        <f t="shared" si="2"/>
        <v>Fuel Oils</v>
      </c>
      <c r="E72" s="9">
        <v>665.21727277000014</v>
      </c>
      <c r="F72" s="38" t="str">
        <f>VLOOKUP(D72,EXPORT_CLASE!$A$2:$B$48,2,FALSE)</f>
        <v>Gasolinas/Nafta</v>
      </c>
      <c r="G72" s="38" t="s">
        <v>9</v>
      </c>
      <c r="H72" s="38" t="str">
        <f t="shared" si="3"/>
        <v>01/9/2017</v>
      </c>
    </row>
    <row r="73" spans="1:8" ht="15">
      <c r="A73" s="38">
        <v>2017</v>
      </c>
      <c r="B73" s="38">
        <v>9</v>
      </c>
      <c r="C73" s="13" t="s">
        <v>23</v>
      </c>
      <c r="D73" s="8" t="str">
        <f t="shared" si="2"/>
        <v>Heavy Fuel Oil</v>
      </c>
      <c r="E73" s="14">
        <v>0</v>
      </c>
      <c r="F73" s="38" t="str">
        <f>VLOOKUP(D73,EXPORT_CLASE!$A$2:$B$48,2,FALSE)</f>
        <v>Otros</v>
      </c>
      <c r="G73" s="38" t="s">
        <v>9</v>
      </c>
      <c r="H73" s="38" t="str">
        <f t="shared" si="3"/>
        <v>01/9/2017</v>
      </c>
    </row>
    <row r="74" spans="1:8" ht="15">
      <c r="A74" s="38">
        <v>2017</v>
      </c>
      <c r="B74" s="38">
        <v>9</v>
      </c>
      <c r="C74" s="12" t="s">
        <v>24</v>
      </c>
      <c r="D74" s="8" t="str">
        <f t="shared" si="2"/>
        <v>Otros</v>
      </c>
      <c r="E74" s="9">
        <v>0</v>
      </c>
      <c r="F74" s="38" t="str">
        <f>VLOOKUP(D74,EXPORT_CLASE!$A$2:$B$48,2,FALSE)</f>
        <v>Otros</v>
      </c>
      <c r="G74" s="38" t="s">
        <v>9</v>
      </c>
      <c r="H74" s="38" t="str">
        <f t="shared" si="3"/>
        <v>01/9/2017</v>
      </c>
    </row>
    <row r="75" spans="1:8" ht="15">
      <c r="A75" s="38">
        <v>2017</v>
      </c>
      <c r="B75" s="38">
        <v>9</v>
      </c>
      <c r="C75" s="12" t="s">
        <v>25</v>
      </c>
      <c r="D75" s="8" t="str">
        <f t="shared" si="2"/>
        <v>Bases Lubricantes</v>
      </c>
      <c r="E75" s="9">
        <v>0</v>
      </c>
      <c r="F75" s="38" t="str">
        <f>VLOOKUP(D75,EXPORT_CLASE!$A$2:$B$48,2,FALSE)</f>
        <v>Otros</v>
      </c>
      <c r="G75" s="38" t="s">
        <v>9</v>
      </c>
      <c r="H75" s="38" t="str">
        <f t="shared" si="3"/>
        <v>01/9/2017</v>
      </c>
    </row>
    <row r="76" spans="1:8" ht="15">
      <c r="A76" s="38">
        <v>2017</v>
      </c>
      <c r="B76" s="38">
        <v>9</v>
      </c>
      <c r="C76" s="12" t="s">
        <v>26</v>
      </c>
      <c r="D76" s="8" t="str">
        <f t="shared" si="2"/>
        <v>Aceites Lubricantes</v>
      </c>
      <c r="E76" s="9">
        <v>5.3933989894233667</v>
      </c>
      <c r="F76" s="38" t="str">
        <f>VLOOKUP(D76,EXPORT_CLASE!$A$2:$B$48,2,FALSE)</f>
        <v>Otros</v>
      </c>
      <c r="G76" s="38" t="s">
        <v>9</v>
      </c>
      <c r="H76" s="38" t="str">
        <f t="shared" si="3"/>
        <v>01/9/2017</v>
      </c>
    </row>
    <row r="77" spans="1:8" ht="15">
      <c r="A77" s="38">
        <v>2017</v>
      </c>
      <c r="B77" s="38">
        <v>9</v>
      </c>
      <c r="C77" s="12" t="s">
        <v>27</v>
      </c>
      <c r="D77" s="8" t="str">
        <f t="shared" si="2"/>
        <v>Grasas Lubricantes</v>
      </c>
      <c r="E77" s="9">
        <v>0.48560836963300114</v>
      </c>
      <c r="F77" s="38" t="str">
        <f>VLOOKUP(D77,EXPORT_CLASE!$A$2:$B$48,2,FALSE)</f>
        <v>Otros</v>
      </c>
      <c r="G77" s="38" t="s">
        <v>9</v>
      </c>
      <c r="H77" s="38" t="str">
        <f t="shared" si="3"/>
        <v>01/9/2017</v>
      </c>
    </row>
    <row r="78" spans="1:8" ht="15">
      <c r="A78" s="38">
        <v>2017</v>
      </c>
      <c r="B78" s="38">
        <v>8</v>
      </c>
      <c r="C78" s="12" t="s">
        <v>8</v>
      </c>
      <c r="D78" s="8" t="str">
        <f t="shared" si="2"/>
        <v>Crudo</v>
      </c>
      <c r="E78" s="9">
        <v>572.5834678199999</v>
      </c>
      <c r="F78" s="38" t="str">
        <f>VLOOKUP(D78,EXPORT_CLASE!$A$2:$B$48,2,FALSE)</f>
        <v>Petróleo</v>
      </c>
      <c r="G78" s="38" t="s">
        <v>9</v>
      </c>
      <c r="H78" s="38" t="str">
        <f t="shared" si="3"/>
        <v>01/8/2017</v>
      </c>
    </row>
    <row r="79" spans="1:8" ht="15">
      <c r="A79" s="38">
        <v>2017</v>
      </c>
      <c r="B79" s="38">
        <v>8</v>
      </c>
      <c r="C79" s="12" t="s">
        <v>10</v>
      </c>
      <c r="D79" s="8" t="str">
        <f t="shared" si="2"/>
        <v>LNG</v>
      </c>
      <c r="E79" s="9">
        <v>6120.4997909899994</v>
      </c>
      <c r="F79" s="38" t="str">
        <f>VLOOKUP(D79,EXPORT_CLASE!$A$2:$B$48,2,FALSE)</f>
        <v>Gas Natural Licuado (GNL)</v>
      </c>
      <c r="G79" s="38" t="s">
        <v>9</v>
      </c>
      <c r="H79" s="38" t="str">
        <f t="shared" si="3"/>
        <v>01/8/2017</v>
      </c>
    </row>
    <row r="80" spans="1:8" ht="15">
      <c r="A80" s="38">
        <v>2017</v>
      </c>
      <c r="B80" s="38">
        <v>8</v>
      </c>
      <c r="C80" s="12" t="s">
        <v>11</v>
      </c>
      <c r="D80" s="8" t="str">
        <f t="shared" si="2"/>
        <v>GLP</v>
      </c>
      <c r="E80" s="9">
        <v>2.5002749999999997E-2</v>
      </c>
      <c r="F80" s="38" t="str">
        <f>VLOOKUP(D80,EXPORT_CLASE!$A$2:$B$48,2,FALSE)</f>
        <v>GLP/Propano/Butano</v>
      </c>
      <c r="G80" s="38" t="s">
        <v>9</v>
      </c>
      <c r="H80" s="38" t="str">
        <f t="shared" si="3"/>
        <v>01/8/2017</v>
      </c>
    </row>
    <row r="81" spans="1:8" ht="15">
      <c r="A81" s="38">
        <v>2017</v>
      </c>
      <c r="B81" s="38">
        <v>8</v>
      </c>
      <c r="C81" s="12" t="s">
        <v>12</v>
      </c>
      <c r="D81" s="8" t="str">
        <f t="shared" si="2"/>
        <v>Butano</v>
      </c>
      <c r="E81" s="9">
        <v>0</v>
      </c>
      <c r="F81" s="38" t="str">
        <f>VLOOKUP(D81,EXPORT_CLASE!$A$2:$B$48,2,FALSE)</f>
        <v>GLP/Propano/Butano</v>
      </c>
      <c r="G81" s="38" t="s">
        <v>9</v>
      </c>
      <c r="H81" s="38" t="str">
        <f t="shared" si="3"/>
        <v>01/8/2017</v>
      </c>
    </row>
    <row r="82" spans="1:8" ht="15">
      <c r="A82" s="38">
        <v>2017</v>
      </c>
      <c r="B82" s="38">
        <v>8</v>
      </c>
      <c r="C82" s="12" t="s">
        <v>13</v>
      </c>
      <c r="D82" s="8" t="str">
        <f t="shared" si="2"/>
        <v>Propano</v>
      </c>
      <c r="E82" s="9">
        <v>5.6044906399999999</v>
      </c>
      <c r="F82" s="38" t="str">
        <f>VLOOKUP(D82,EXPORT_CLASE!$A$2:$B$48,2,FALSE)</f>
        <v>GLP/Propano/Butano</v>
      </c>
      <c r="G82" s="38" t="s">
        <v>9</v>
      </c>
      <c r="H82" s="38" t="str">
        <f t="shared" si="3"/>
        <v>01/8/2017</v>
      </c>
    </row>
    <row r="83" spans="1:8" ht="15">
      <c r="A83" s="38">
        <v>2017</v>
      </c>
      <c r="B83" s="38">
        <v>8</v>
      </c>
      <c r="C83" s="12" t="s">
        <v>14</v>
      </c>
      <c r="D83" s="8" t="str">
        <f t="shared" si="2"/>
        <v>Gasolina Natural</v>
      </c>
      <c r="E83" s="9">
        <v>1114.9465488699998</v>
      </c>
      <c r="F83" s="38" t="str">
        <f>VLOOKUP(D83,EXPORT_CLASE!$A$2:$B$48,2,FALSE)</f>
        <v>Gasolinas/Nafta</v>
      </c>
      <c r="G83" s="38" t="s">
        <v>9</v>
      </c>
      <c r="H83" s="38" t="str">
        <f t="shared" si="3"/>
        <v>01/8/2017</v>
      </c>
    </row>
    <row r="84" spans="1:8" ht="15">
      <c r="A84" s="38">
        <v>2017</v>
      </c>
      <c r="B84" s="38">
        <v>8</v>
      </c>
      <c r="C84" s="12" t="s">
        <v>15</v>
      </c>
      <c r="D84" s="8" t="str">
        <f t="shared" si="2"/>
        <v>Nafta</v>
      </c>
      <c r="E84" s="9">
        <v>823.10231745999999</v>
      </c>
      <c r="F84" s="38" t="str">
        <f>VLOOKUP(D84,EXPORT_CLASE!$A$2:$B$48,2,FALSE)</f>
        <v>Gasolinas/Nafta</v>
      </c>
      <c r="G84" s="38" t="s">
        <v>9</v>
      </c>
      <c r="H84" s="38" t="str">
        <f t="shared" si="3"/>
        <v>01/8/2017</v>
      </c>
    </row>
    <row r="85" spans="1:8" ht="15">
      <c r="A85" s="38">
        <v>2017</v>
      </c>
      <c r="B85" s="38">
        <v>8</v>
      </c>
      <c r="C85" s="12" t="s">
        <v>16</v>
      </c>
      <c r="D85" s="8" t="str">
        <f t="shared" si="2"/>
        <v>Turbo Jet A-1 / Keroturbo</v>
      </c>
      <c r="E85" s="9">
        <v>471.10636946</v>
      </c>
      <c r="F85" s="38" t="str">
        <f>VLOOKUP(D85,EXPORT_CLASE!$A$2:$B$48,2,FALSE)</f>
        <v>Keroturbo</v>
      </c>
      <c r="G85" s="38" t="s">
        <v>9</v>
      </c>
      <c r="H85" s="38" t="str">
        <f t="shared" si="3"/>
        <v>01/8/2017</v>
      </c>
    </row>
    <row r="86" spans="1:8" ht="15">
      <c r="A86" s="38">
        <v>2017</v>
      </c>
      <c r="B86" s="38">
        <v>8</v>
      </c>
      <c r="C86" s="12" t="s">
        <v>17</v>
      </c>
      <c r="D86" s="8" t="str">
        <f t="shared" si="2"/>
        <v>MDBS</v>
      </c>
      <c r="E86" s="9">
        <v>0</v>
      </c>
      <c r="F86" s="38" t="str">
        <f>VLOOKUP(D86,EXPORT_CLASE!$A$2:$B$48,2,FALSE)</f>
        <v>Otros</v>
      </c>
      <c r="G86" s="38" t="s">
        <v>9</v>
      </c>
      <c r="H86" s="38" t="str">
        <f t="shared" si="3"/>
        <v>01/8/2017</v>
      </c>
    </row>
    <row r="87" spans="1:8" ht="15">
      <c r="A87" s="38">
        <v>2017</v>
      </c>
      <c r="B87" s="38">
        <v>8</v>
      </c>
      <c r="C87" s="12" t="s">
        <v>18</v>
      </c>
      <c r="D87" s="8" t="str">
        <f t="shared" si="2"/>
        <v>Diesel B-5</v>
      </c>
      <c r="E87" s="9">
        <v>1.190068E-2</v>
      </c>
      <c r="F87" s="38" t="str">
        <f>VLOOKUP(D87,EXPORT_CLASE!$A$2:$B$48,2,FALSE)</f>
        <v>Diesel 2/DB5</v>
      </c>
      <c r="G87" s="38" t="s">
        <v>9</v>
      </c>
      <c r="H87" s="38" t="str">
        <f t="shared" si="3"/>
        <v>01/8/2017</v>
      </c>
    </row>
    <row r="88" spans="1:8" ht="15">
      <c r="A88" s="38">
        <v>2017</v>
      </c>
      <c r="B88" s="38">
        <v>8</v>
      </c>
      <c r="C88" s="12" t="s">
        <v>19</v>
      </c>
      <c r="D88" s="8" t="str">
        <f t="shared" si="2"/>
        <v>Diesel 2</v>
      </c>
      <c r="E88" s="9">
        <v>49.841035369999972</v>
      </c>
      <c r="F88" s="38" t="str">
        <f>VLOOKUP(D88,EXPORT_CLASE!$A$2:$B$48,2,FALSE)</f>
        <v>Diesel 2/DB5</v>
      </c>
      <c r="G88" s="38" t="s">
        <v>9</v>
      </c>
      <c r="H88" s="38" t="str">
        <f t="shared" si="3"/>
        <v>01/8/2017</v>
      </c>
    </row>
    <row r="89" spans="1:8" ht="15">
      <c r="A89" s="38">
        <v>2017</v>
      </c>
      <c r="B89" s="38">
        <v>8</v>
      </c>
      <c r="C89" s="12" t="s">
        <v>20</v>
      </c>
      <c r="D89" s="8" t="str">
        <f t="shared" si="2"/>
        <v>MGO / Bunkers</v>
      </c>
      <c r="E89" s="9">
        <v>0</v>
      </c>
      <c r="F89" s="38" t="str">
        <f>VLOOKUP(D89,EXPORT_CLASE!$A$2:$B$48,2,FALSE)</f>
        <v>Bunkers</v>
      </c>
      <c r="G89" s="38" t="s">
        <v>9</v>
      </c>
      <c r="H89" s="38" t="str">
        <f t="shared" si="3"/>
        <v>01/8/2017</v>
      </c>
    </row>
    <row r="90" spans="1:8" ht="15">
      <c r="A90" s="38">
        <v>2017</v>
      </c>
      <c r="B90" s="38">
        <v>8</v>
      </c>
      <c r="C90" s="12" t="s">
        <v>21</v>
      </c>
      <c r="D90" s="8" t="str">
        <f t="shared" si="2"/>
        <v>Residual 6</v>
      </c>
      <c r="E90" s="9">
        <v>434.76891365999995</v>
      </c>
      <c r="F90" s="38" t="str">
        <f>VLOOKUP(D90,EXPORT_CLASE!$A$2:$B$48,2,FALSE)</f>
        <v>Residuales</v>
      </c>
      <c r="G90" s="38" t="s">
        <v>9</v>
      </c>
      <c r="H90" s="38" t="str">
        <f t="shared" si="3"/>
        <v>01/8/2017</v>
      </c>
    </row>
    <row r="91" spans="1:8" ht="15">
      <c r="A91" s="38">
        <v>2017</v>
      </c>
      <c r="B91" s="38">
        <v>8</v>
      </c>
      <c r="C91" s="13" t="s">
        <v>22</v>
      </c>
      <c r="D91" s="8" t="str">
        <f t="shared" si="2"/>
        <v>Fuel Oils</v>
      </c>
      <c r="E91" s="14">
        <v>665.50380743000005</v>
      </c>
      <c r="F91" s="38" t="str">
        <f>VLOOKUP(D91,EXPORT_CLASE!$A$2:$B$48,2,FALSE)</f>
        <v>Gasolinas/Nafta</v>
      </c>
      <c r="G91" s="38" t="s">
        <v>9</v>
      </c>
      <c r="H91" s="38" t="str">
        <f t="shared" si="3"/>
        <v>01/8/2017</v>
      </c>
    </row>
    <row r="92" spans="1:8" ht="15">
      <c r="A92" s="38">
        <v>2017</v>
      </c>
      <c r="B92" s="38">
        <v>8</v>
      </c>
      <c r="C92" s="12" t="s">
        <v>23</v>
      </c>
      <c r="D92" s="8" t="str">
        <f t="shared" si="2"/>
        <v>Heavy Fuel Oil</v>
      </c>
      <c r="E92" s="9">
        <v>0</v>
      </c>
      <c r="F92" s="38" t="str">
        <f>VLOOKUP(D92,EXPORT_CLASE!$A$2:$B$48,2,FALSE)</f>
        <v>Otros</v>
      </c>
      <c r="G92" s="38" t="s">
        <v>9</v>
      </c>
      <c r="H92" s="38" t="str">
        <f t="shared" si="3"/>
        <v>01/8/2017</v>
      </c>
    </row>
    <row r="93" spans="1:8" ht="15">
      <c r="A93" s="38">
        <v>2017</v>
      </c>
      <c r="B93" s="38">
        <v>8</v>
      </c>
      <c r="C93" s="12" t="s">
        <v>24</v>
      </c>
      <c r="D93" s="8" t="str">
        <f t="shared" si="2"/>
        <v>Otros</v>
      </c>
      <c r="E93" s="9">
        <v>0</v>
      </c>
      <c r="F93" s="38" t="str">
        <f>VLOOKUP(D93,EXPORT_CLASE!$A$2:$B$48,2,FALSE)</f>
        <v>Otros</v>
      </c>
      <c r="G93" s="38" t="s">
        <v>9</v>
      </c>
      <c r="H93" s="38" t="str">
        <f t="shared" si="3"/>
        <v>01/8/2017</v>
      </c>
    </row>
    <row r="94" spans="1:8" ht="15">
      <c r="A94" s="38">
        <v>2017</v>
      </c>
      <c r="B94" s="38">
        <v>8</v>
      </c>
      <c r="C94" s="12" t="s">
        <v>25</v>
      </c>
      <c r="D94" s="8" t="str">
        <f t="shared" si="2"/>
        <v>Bases Lubricantes</v>
      </c>
      <c r="E94" s="9"/>
      <c r="F94" s="38" t="str">
        <f>VLOOKUP(D94,EXPORT_CLASE!$A$2:$B$48,2,FALSE)</f>
        <v>Otros</v>
      </c>
      <c r="G94" s="38" t="s">
        <v>9</v>
      </c>
      <c r="H94" s="38" t="str">
        <f t="shared" si="3"/>
        <v>01/8/2017</v>
      </c>
    </row>
    <row r="95" spans="1:8" ht="15">
      <c r="A95" s="38">
        <v>2017</v>
      </c>
      <c r="B95" s="38">
        <v>8</v>
      </c>
      <c r="C95" s="12" t="s">
        <v>26</v>
      </c>
      <c r="D95" s="8" t="str">
        <f t="shared" si="2"/>
        <v>Aceites Lubricantes</v>
      </c>
      <c r="E95" s="9">
        <v>4.4320276517283501</v>
      </c>
      <c r="F95" s="38" t="str">
        <f>VLOOKUP(D95,EXPORT_CLASE!$A$2:$B$48,2,FALSE)</f>
        <v>Otros</v>
      </c>
      <c r="G95" s="38" t="s">
        <v>9</v>
      </c>
      <c r="H95" s="38" t="str">
        <f t="shared" si="3"/>
        <v>01/8/2017</v>
      </c>
    </row>
    <row r="96" spans="1:8" ht="15">
      <c r="A96" s="38">
        <v>2017</v>
      </c>
      <c r="B96" s="38">
        <v>8</v>
      </c>
      <c r="C96" s="12" t="s">
        <v>27</v>
      </c>
      <c r="D96" s="8" t="str">
        <f t="shared" si="2"/>
        <v>Grasas Lubricantes</v>
      </c>
      <c r="E96" s="9">
        <v>0.23632794664451826</v>
      </c>
      <c r="F96" s="38" t="str">
        <f>VLOOKUP(D96,EXPORT_CLASE!$A$2:$B$48,2,FALSE)</f>
        <v>Otros</v>
      </c>
      <c r="G96" s="38" t="s">
        <v>9</v>
      </c>
      <c r="H96" s="38" t="str">
        <f t="shared" si="3"/>
        <v>01/8/2017</v>
      </c>
    </row>
    <row r="97" spans="1:8" ht="15">
      <c r="A97" s="38">
        <v>2017</v>
      </c>
      <c r="B97" s="38">
        <v>7</v>
      </c>
      <c r="C97" s="12" t="s">
        <v>8</v>
      </c>
      <c r="D97" s="8" t="str">
        <f t="shared" si="2"/>
        <v>Crudo</v>
      </c>
      <c r="E97" s="9">
        <v>0</v>
      </c>
      <c r="F97" s="38" t="str">
        <f>VLOOKUP(D97,EXPORT_CLASE!$A$2:$B$48,2,FALSE)</f>
        <v>Petróleo</v>
      </c>
      <c r="G97" s="38" t="s">
        <v>9</v>
      </c>
      <c r="H97" s="38" t="str">
        <f t="shared" si="3"/>
        <v>01/7/2017</v>
      </c>
    </row>
    <row r="98" spans="1:8" ht="15">
      <c r="A98" s="38">
        <v>2017</v>
      </c>
      <c r="B98" s="38">
        <v>7</v>
      </c>
      <c r="C98" s="12" t="s">
        <v>10</v>
      </c>
      <c r="D98" s="8" t="str">
        <f t="shared" si="2"/>
        <v>LNG</v>
      </c>
      <c r="E98" s="9">
        <v>1550.1138652979935</v>
      </c>
      <c r="F98" s="38" t="str">
        <f>VLOOKUP(D98,EXPORT_CLASE!$A$2:$B$48,2,FALSE)</f>
        <v>Gas Natural Licuado (GNL)</v>
      </c>
      <c r="G98" s="38" t="s">
        <v>9</v>
      </c>
      <c r="H98" s="38" t="str">
        <f t="shared" si="3"/>
        <v>01/7/2017</v>
      </c>
    </row>
    <row r="99" spans="1:8" ht="15">
      <c r="A99" s="38">
        <v>2017</v>
      </c>
      <c r="B99" s="38">
        <v>7</v>
      </c>
      <c r="C99" s="12" t="s">
        <v>11</v>
      </c>
      <c r="D99" s="8" t="str">
        <f t="shared" si="2"/>
        <v>GLP</v>
      </c>
      <c r="E99" s="9">
        <v>8.3072955974842766E-3</v>
      </c>
      <c r="F99" s="38" t="str">
        <f>VLOOKUP(D99,EXPORT_CLASE!$A$2:$B$48,2,FALSE)</f>
        <v>GLP/Propano/Butano</v>
      </c>
      <c r="G99" s="38" t="s">
        <v>9</v>
      </c>
      <c r="H99" s="38" t="str">
        <f t="shared" si="3"/>
        <v>01/7/2017</v>
      </c>
    </row>
    <row r="100" spans="1:8" ht="15">
      <c r="A100" s="38">
        <v>2017</v>
      </c>
      <c r="B100" s="38">
        <v>7</v>
      </c>
      <c r="C100" s="12" t="s">
        <v>12</v>
      </c>
      <c r="D100" s="8" t="str">
        <f t="shared" si="2"/>
        <v>Butano</v>
      </c>
      <c r="E100" s="9">
        <v>0</v>
      </c>
      <c r="F100" s="38" t="str">
        <f>VLOOKUP(D100,EXPORT_CLASE!$A$2:$B$48,2,FALSE)</f>
        <v>GLP/Propano/Butano</v>
      </c>
      <c r="G100" s="38" t="s">
        <v>9</v>
      </c>
      <c r="H100" s="38" t="str">
        <f t="shared" si="3"/>
        <v>01/7/2017</v>
      </c>
    </row>
    <row r="101" spans="1:8" ht="15">
      <c r="A101" s="38">
        <v>2017</v>
      </c>
      <c r="B101" s="38">
        <v>7</v>
      </c>
      <c r="C101" s="12" t="s">
        <v>13</v>
      </c>
      <c r="D101" s="8" t="str">
        <f t="shared" si="2"/>
        <v>Propano</v>
      </c>
      <c r="E101" s="9">
        <v>2.5311934100029951</v>
      </c>
      <c r="F101" s="38" t="str">
        <f>VLOOKUP(D101,EXPORT_CLASE!$A$2:$B$48,2,FALSE)</f>
        <v>GLP/Propano/Butano</v>
      </c>
      <c r="G101" s="38" t="s">
        <v>9</v>
      </c>
      <c r="H101" s="38" t="str">
        <f t="shared" si="3"/>
        <v>01/7/2017</v>
      </c>
    </row>
    <row r="102" spans="1:8" ht="15">
      <c r="A102" s="38">
        <v>2017</v>
      </c>
      <c r="B102" s="38">
        <v>7</v>
      </c>
      <c r="C102" s="12" t="s">
        <v>14</v>
      </c>
      <c r="D102" s="8" t="str">
        <f t="shared" si="2"/>
        <v>Gasolina Natural</v>
      </c>
      <c r="E102" s="9">
        <v>1114.0525581703505</v>
      </c>
      <c r="F102" s="38" t="str">
        <f>VLOOKUP(D102,EXPORT_CLASE!$A$2:$B$48,2,FALSE)</f>
        <v>Gasolinas/Nafta</v>
      </c>
      <c r="G102" s="38" t="s">
        <v>9</v>
      </c>
      <c r="H102" s="38" t="str">
        <f t="shared" si="3"/>
        <v>01/7/2017</v>
      </c>
    </row>
    <row r="103" spans="1:8" ht="15">
      <c r="A103" s="38">
        <v>2017</v>
      </c>
      <c r="B103" s="38">
        <v>7</v>
      </c>
      <c r="C103" s="12" t="s">
        <v>15</v>
      </c>
      <c r="D103" s="8" t="str">
        <f t="shared" si="2"/>
        <v>Nafta</v>
      </c>
      <c r="E103" s="9">
        <v>443.22005977094943</v>
      </c>
      <c r="F103" s="38" t="str">
        <f>VLOOKUP(D103,EXPORT_CLASE!$A$2:$B$48,2,FALSE)</f>
        <v>Gasolinas/Nafta</v>
      </c>
      <c r="G103" s="38" t="s">
        <v>9</v>
      </c>
      <c r="H103" s="38" t="str">
        <f t="shared" si="3"/>
        <v>01/7/2017</v>
      </c>
    </row>
    <row r="104" spans="1:8" ht="15">
      <c r="A104" s="38">
        <v>2017</v>
      </c>
      <c r="B104" s="38">
        <v>7</v>
      </c>
      <c r="C104" s="12" t="s">
        <v>16</v>
      </c>
      <c r="D104" s="8" t="str">
        <f t="shared" si="2"/>
        <v>Turbo Jet A-1 / Keroturbo</v>
      </c>
      <c r="E104" s="9">
        <v>488.70948139590251</v>
      </c>
      <c r="F104" s="38" t="str">
        <f>VLOOKUP(D104,EXPORT_CLASE!$A$2:$B$48,2,FALSE)</f>
        <v>Keroturbo</v>
      </c>
      <c r="G104" s="38" t="s">
        <v>9</v>
      </c>
      <c r="H104" s="38" t="str">
        <f t="shared" si="3"/>
        <v>01/7/2017</v>
      </c>
    </row>
    <row r="105" spans="1:8" ht="15">
      <c r="A105" s="38">
        <v>2017</v>
      </c>
      <c r="B105" s="38">
        <v>7</v>
      </c>
      <c r="C105" s="12" t="s">
        <v>17</v>
      </c>
      <c r="D105" s="8" t="str">
        <f t="shared" si="2"/>
        <v>MDBS</v>
      </c>
      <c r="E105" s="9">
        <v>0</v>
      </c>
      <c r="F105" s="38" t="str">
        <f>VLOOKUP(D105,EXPORT_CLASE!$A$2:$B$48,2,FALSE)</f>
        <v>Otros</v>
      </c>
      <c r="G105" s="38" t="s">
        <v>9</v>
      </c>
      <c r="H105" s="38" t="str">
        <f t="shared" si="3"/>
        <v>01/7/2017</v>
      </c>
    </row>
    <row r="106" spans="1:8" ht="15">
      <c r="A106" s="38">
        <v>2017</v>
      </c>
      <c r="B106" s="38">
        <v>7</v>
      </c>
      <c r="C106" s="12" t="s">
        <v>18</v>
      </c>
      <c r="D106" s="8" t="str">
        <f t="shared" si="2"/>
        <v>Diesel B-5</v>
      </c>
      <c r="E106" s="9">
        <v>0</v>
      </c>
      <c r="F106" s="38" t="str">
        <f>VLOOKUP(D106,EXPORT_CLASE!$A$2:$B$48,2,FALSE)</f>
        <v>Diesel 2/DB5</v>
      </c>
      <c r="G106" s="38" t="s">
        <v>9</v>
      </c>
      <c r="H106" s="38" t="str">
        <f t="shared" si="3"/>
        <v>01/7/2017</v>
      </c>
    </row>
    <row r="107" spans="1:8" ht="15">
      <c r="A107" s="38">
        <v>2017</v>
      </c>
      <c r="B107" s="38">
        <v>7</v>
      </c>
      <c r="C107" s="12" t="s">
        <v>19</v>
      </c>
      <c r="D107" s="8" t="str">
        <f t="shared" si="2"/>
        <v>Diesel 2</v>
      </c>
      <c r="E107" s="9">
        <v>640.03777294016186</v>
      </c>
      <c r="F107" s="38" t="str">
        <f>VLOOKUP(D107,EXPORT_CLASE!$A$2:$B$48,2,FALSE)</f>
        <v>Diesel 2/DB5</v>
      </c>
      <c r="G107" s="38" t="s">
        <v>9</v>
      </c>
      <c r="H107" s="38" t="str">
        <f t="shared" si="3"/>
        <v>01/7/2017</v>
      </c>
    </row>
    <row r="108" spans="1:8" ht="15">
      <c r="A108" s="38">
        <v>2017</v>
      </c>
      <c r="B108" s="38">
        <v>7</v>
      </c>
      <c r="C108" s="12" t="s">
        <v>20</v>
      </c>
      <c r="D108" s="8" t="str">
        <f t="shared" si="2"/>
        <v>MGO / Bunkers</v>
      </c>
      <c r="E108" s="9">
        <v>0</v>
      </c>
      <c r="F108" s="38" t="str">
        <f>VLOOKUP(D108,EXPORT_CLASE!$A$2:$B$48,2,FALSE)</f>
        <v>Bunkers</v>
      </c>
      <c r="G108" s="38" t="s">
        <v>9</v>
      </c>
      <c r="H108" s="38" t="str">
        <f t="shared" si="3"/>
        <v>01/7/2017</v>
      </c>
    </row>
    <row r="109" spans="1:8" ht="15">
      <c r="A109" s="38">
        <v>2017</v>
      </c>
      <c r="B109" s="38">
        <v>7</v>
      </c>
      <c r="C109" s="13" t="s">
        <v>21</v>
      </c>
      <c r="D109" s="8" t="str">
        <f t="shared" si="2"/>
        <v>Residual 6</v>
      </c>
      <c r="E109" s="14">
        <v>438.81360118790064</v>
      </c>
      <c r="F109" s="38" t="str">
        <f>VLOOKUP(D109,EXPORT_CLASE!$A$2:$B$48,2,FALSE)</f>
        <v>Residuales</v>
      </c>
      <c r="G109" s="38" t="s">
        <v>9</v>
      </c>
      <c r="H109" s="38" t="str">
        <f t="shared" si="3"/>
        <v>01/7/2017</v>
      </c>
    </row>
    <row r="110" spans="1:8" ht="15">
      <c r="A110" s="38">
        <v>2017</v>
      </c>
      <c r="B110" s="38">
        <v>7</v>
      </c>
      <c r="C110" s="12" t="s">
        <v>22</v>
      </c>
      <c r="D110" s="8" t="str">
        <f t="shared" si="2"/>
        <v>Fuel Oils</v>
      </c>
      <c r="E110" s="9">
        <v>1215.7274477983829</v>
      </c>
      <c r="F110" s="38" t="str">
        <f>VLOOKUP(D110,EXPORT_CLASE!$A$2:$B$48,2,FALSE)</f>
        <v>Gasolinas/Nafta</v>
      </c>
      <c r="G110" s="38" t="s">
        <v>9</v>
      </c>
      <c r="H110" s="38" t="str">
        <f t="shared" si="3"/>
        <v>01/7/2017</v>
      </c>
    </row>
    <row r="111" spans="1:8" ht="15">
      <c r="A111" s="38">
        <v>2017</v>
      </c>
      <c r="B111" s="38">
        <v>7</v>
      </c>
      <c r="C111" s="12" t="s">
        <v>23</v>
      </c>
      <c r="D111" s="8" t="str">
        <f t="shared" si="2"/>
        <v>Heavy Fuel Oil</v>
      </c>
      <c r="E111" s="9">
        <v>0</v>
      </c>
      <c r="F111" s="38" t="str">
        <f>VLOOKUP(D111,EXPORT_CLASE!$A$2:$B$48,2,FALSE)</f>
        <v>Otros</v>
      </c>
      <c r="G111" s="38" t="s">
        <v>9</v>
      </c>
      <c r="H111" s="38" t="str">
        <f t="shared" si="3"/>
        <v>01/7/2017</v>
      </c>
    </row>
    <row r="112" spans="1:8" ht="15">
      <c r="A112" s="38">
        <v>2017</v>
      </c>
      <c r="B112" s="38">
        <v>7</v>
      </c>
      <c r="C112" s="12" t="s">
        <v>24</v>
      </c>
      <c r="D112" s="8" t="str">
        <f t="shared" si="2"/>
        <v>Otros</v>
      </c>
      <c r="E112" s="9">
        <v>0</v>
      </c>
      <c r="F112" s="38" t="str">
        <f>VLOOKUP(D112,EXPORT_CLASE!$A$2:$B$48,2,FALSE)</f>
        <v>Otros</v>
      </c>
      <c r="G112" s="38" t="s">
        <v>9</v>
      </c>
      <c r="H112" s="38" t="str">
        <f t="shared" si="3"/>
        <v>01/7/2017</v>
      </c>
    </row>
    <row r="113" spans="1:8" ht="15">
      <c r="A113" s="38">
        <v>2017</v>
      </c>
      <c r="B113" s="38">
        <v>7</v>
      </c>
      <c r="C113" s="12" t="s">
        <v>25</v>
      </c>
      <c r="D113" s="8" t="str">
        <f t="shared" si="2"/>
        <v>Bases Lubricantes</v>
      </c>
      <c r="E113" s="9">
        <v>0</v>
      </c>
      <c r="F113" s="38" t="str">
        <f>VLOOKUP(D113,EXPORT_CLASE!$A$2:$B$48,2,FALSE)</f>
        <v>Otros</v>
      </c>
      <c r="G113" s="38" t="s">
        <v>9</v>
      </c>
      <c r="H113" s="38" t="str">
        <f t="shared" si="3"/>
        <v>01/7/2017</v>
      </c>
    </row>
    <row r="114" spans="1:8" ht="15">
      <c r="A114" s="38">
        <v>2017</v>
      </c>
      <c r="B114" s="38">
        <v>7</v>
      </c>
      <c r="C114" s="12" t="s">
        <v>26</v>
      </c>
      <c r="D114" s="8" t="str">
        <f t="shared" si="2"/>
        <v>Aceites Lubricantes</v>
      </c>
      <c r="E114" s="9">
        <v>6.1150115666474996</v>
      </c>
      <c r="F114" s="38" t="str">
        <f>VLOOKUP(D114,EXPORT_CLASE!$A$2:$B$48,2,FALSE)</f>
        <v>Otros</v>
      </c>
      <c r="G114" s="38" t="s">
        <v>9</v>
      </c>
      <c r="H114" s="38" t="str">
        <f t="shared" si="3"/>
        <v>01/7/2017</v>
      </c>
    </row>
    <row r="115" spans="1:8" ht="15">
      <c r="A115" s="38">
        <v>2017</v>
      </c>
      <c r="B115" s="38">
        <v>7</v>
      </c>
      <c r="C115" s="12" t="s">
        <v>27</v>
      </c>
      <c r="D115" s="8" t="str">
        <f t="shared" si="2"/>
        <v>Grasas Lubricantes</v>
      </c>
      <c r="E115" s="9">
        <v>0.3123175962188679</v>
      </c>
      <c r="F115" s="38" t="str">
        <f>VLOOKUP(D115,EXPORT_CLASE!$A$2:$B$48,2,FALSE)</f>
        <v>Otros</v>
      </c>
      <c r="G115" s="38" t="s">
        <v>9</v>
      </c>
      <c r="H115" s="38" t="str">
        <f t="shared" si="3"/>
        <v>01/7/2017</v>
      </c>
    </row>
    <row r="116" spans="1:8" ht="15">
      <c r="A116" s="38">
        <v>2017</v>
      </c>
      <c r="B116" s="38">
        <v>6</v>
      </c>
      <c r="C116" s="12" t="s">
        <v>8</v>
      </c>
      <c r="D116" s="8" t="str">
        <f t="shared" si="2"/>
        <v>Crudo</v>
      </c>
      <c r="E116" s="9">
        <v>0</v>
      </c>
      <c r="F116" s="38" t="str">
        <f>VLOOKUP(D116,EXPORT_CLASE!$A$2:$B$48,2,FALSE)</f>
        <v>Petróleo</v>
      </c>
      <c r="G116" s="38" t="s">
        <v>9</v>
      </c>
      <c r="H116" s="38" t="str">
        <f t="shared" si="3"/>
        <v>01/6/2017</v>
      </c>
    </row>
    <row r="117" spans="1:8" ht="15">
      <c r="A117" s="38">
        <v>2017</v>
      </c>
      <c r="B117" s="38">
        <v>6</v>
      </c>
      <c r="C117" s="12" t="s">
        <v>10</v>
      </c>
      <c r="D117" s="8" t="str">
        <f t="shared" si="2"/>
        <v>LNG</v>
      </c>
      <c r="E117" s="9">
        <v>4091.1624752300004</v>
      </c>
      <c r="F117" s="38" t="str">
        <f>VLOOKUP(D117,EXPORT_CLASE!$A$2:$B$48,2,FALSE)</f>
        <v>Gas Natural Licuado (GNL)</v>
      </c>
      <c r="G117" s="38" t="s">
        <v>9</v>
      </c>
      <c r="H117" s="38" t="str">
        <f t="shared" si="3"/>
        <v>01/6/2017</v>
      </c>
    </row>
    <row r="118" spans="1:8" ht="15">
      <c r="A118" s="38">
        <v>2017</v>
      </c>
      <c r="B118" s="38">
        <v>6</v>
      </c>
      <c r="C118" s="12" t="s">
        <v>11</v>
      </c>
      <c r="D118" s="8" t="str">
        <f t="shared" si="2"/>
        <v>GLP</v>
      </c>
      <c r="E118" s="9">
        <v>1.9165630000000003E-2</v>
      </c>
      <c r="F118" s="38" t="str">
        <f>VLOOKUP(D118,EXPORT_CLASE!$A$2:$B$48,2,FALSE)</f>
        <v>GLP/Propano/Butano</v>
      </c>
      <c r="G118" s="38" t="s">
        <v>9</v>
      </c>
      <c r="H118" s="38" t="str">
        <f t="shared" si="3"/>
        <v>01/6/2017</v>
      </c>
    </row>
    <row r="119" spans="1:8" ht="15">
      <c r="A119" s="38">
        <v>2017</v>
      </c>
      <c r="B119" s="38">
        <v>6</v>
      </c>
      <c r="C119" s="12" t="s">
        <v>12</v>
      </c>
      <c r="D119" s="8" t="str">
        <f t="shared" si="2"/>
        <v>Butano</v>
      </c>
      <c r="E119" s="9">
        <v>0</v>
      </c>
      <c r="F119" s="38" t="str">
        <f>VLOOKUP(D119,EXPORT_CLASE!$A$2:$B$48,2,FALSE)</f>
        <v>GLP/Propano/Butano</v>
      </c>
      <c r="G119" s="38" t="s">
        <v>9</v>
      </c>
      <c r="H119" s="38" t="str">
        <f t="shared" si="3"/>
        <v>01/6/2017</v>
      </c>
    </row>
    <row r="120" spans="1:8" ht="15">
      <c r="A120" s="38">
        <v>2017</v>
      </c>
      <c r="B120" s="38">
        <v>6</v>
      </c>
      <c r="C120" s="12" t="s">
        <v>13</v>
      </c>
      <c r="D120" s="8" t="str">
        <f t="shared" si="2"/>
        <v>Propano</v>
      </c>
      <c r="E120" s="9">
        <v>2.00479283</v>
      </c>
      <c r="F120" s="38" t="str">
        <f>VLOOKUP(D120,EXPORT_CLASE!$A$2:$B$48,2,FALSE)</f>
        <v>GLP/Propano/Butano</v>
      </c>
      <c r="G120" s="38" t="s">
        <v>9</v>
      </c>
      <c r="H120" s="38" t="str">
        <f t="shared" si="3"/>
        <v>01/6/2017</v>
      </c>
    </row>
    <row r="121" spans="1:8" ht="15">
      <c r="A121" s="38">
        <v>2017</v>
      </c>
      <c r="B121" s="38">
        <v>6</v>
      </c>
      <c r="C121" s="12" t="s">
        <v>14</v>
      </c>
      <c r="D121" s="8" t="str">
        <f t="shared" si="2"/>
        <v>Gasolina Natural</v>
      </c>
      <c r="E121" s="9">
        <v>1218.4233829000002</v>
      </c>
      <c r="F121" s="38" t="str">
        <f>VLOOKUP(D121,EXPORT_CLASE!$A$2:$B$48,2,FALSE)</f>
        <v>Gasolinas/Nafta</v>
      </c>
      <c r="G121" s="38" t="s">
        <v>9</v>
      </c>
      <c r="H121" s="38" t="str">
        <f t="shared" si="3"/>
        <v>01/6/2017</v>
      </c>
    </row>
    <row r="122" spans="1:8" ht="15">
      <c r="A122" s="38">
        <v>2017</v>
      </c>
      <c r="B122" s="38">
        <v>6</v>
      </c>
      <c r="C122" s="12" t="s">
        <v>15</v>
      </c>
      <c r="D122" s="8" t="str">
        <f t="shared" si="2"/>
        <v>Nafta</v>
      </c>
      <c r="E122" s="9">
        <v>295.58130282000002</v>
      </c>
      <c r="F122" s="38" t="str">
        <f>VLOOKUP(D122,EXPORT_CLASE!$A$2:$B$48,2,FALSE)</f>
        <v>Gasolinas/Nafta</v>
      </c>
      <c r="G122" s="38" t="s">
        <v>9</v>
      </c>
      <c r="H122" s="38" t="str">
        <f t="shared" si="3"/>
        <v>01/6/2017</v>
      </c>
    </row>
    <row r="123" spans="1:8" ht="15">
      <c r="A123" s="38">
        <v>2017</v>
      </c>
      <c r="B123" s="38">
        <v>6</v>
      </c>
      <c r="C123" s="12" t="s">
        <v>16</v>
      </c>
      <c r="D123" s="8" t="str">
        <f t="shared" si="2"/>
        <v>Turbo Jet A-1 / Keroturbo</v>
      </c>
      <c r="E123" s="9">
        <v>429.11058061999972</v>
      </c>
      <c r="F123" s="38" t="str">
        <f>VLOOKUP(D123,EXPORT_CLASE!$A$2:$B$48,2,FALSE)</f>
        <v>Keroturbo</v>
      </c>
      <c r="G123" s="38" t="s">
        <v>9</v>
      </c>
      <c r="H123" s="38" t="str">
        <f t="shared" si="3"/>
        <v>01/6/2017</v>
      </c>
    </row>
    <row r="124" spans="1:8" ht="15">
      <c r="A124" s="38">
        <v>2017</v>
      </c>
      <c r="B124" s="38">
        <v>6</v>
      </c>
      <c r="C124" s="12" t="s">
        <v>17</v>
      </c>
      <c r="D124" s="8" t="str">
        <f t="shared" si="2"/>
        <v>MDBS</v>
      </c>
      <c r="E124" s="9">
        <v>0</v>
      </c>
      <c r="F124" s="38" t="str">
        <f>VLOOKUP(D124,EXPORT_CLASE!$A$2:$B$48,2,FALSE)</f>
        <v>Otros</v>
      </c>
      <c r="G124" s="38" t="s">
        <v>9</v>
      </c>
      <c r="H124" s="38" t="str">
        <f t="shared" si="3"/>
        <v>01/6/2017</v>
      </c>
    </row>
    <row r="125" spans="1:8" ht="15">
      <c r="A125" s="38">
        <v>2017</v>
      </c>
      <c r="B125" s="38">
        <v>6</v>
      </c>
      <c r="C125" s="12" t="s">
        <v>18</v>
      </c>
      <c r="D125" s="8" t="str">
        <f t="shared" si="2"/>
        <v>Diesel B-5</v>
      </c>
      <c r="E125" s="9">
        <v>0</v>
      </c>
      <c r="F125" s="38" t="str">
        <f>VLOOKUP(D125,EXPORT_CLASE!$A$2:$B$48,2,FALSE)</f>
        <v>Diesel 2/DB5</v>
      </c>
      <c r="G125" s="38" t="s">
        <v>9</v>
      </c>
      <c r="H125" s="38" t="str">
        <f t="shared" si="3"/>
        <v>01/6/2017</v>
      </c>
    </row>
    <row r="126" spans="1:8" ht="15">
      <c r="A126" s="38">
        <v>2017</v>
      </c>
      <c r="B126" s="38">
        <v>6</v>
      </c>
      <c r="C126" s="12" t="s">
        <v>19</v>
      </c>
      <c r="D126" s="8" t="str">
        <f t="shared" si="2"/>
        <v>Diesel 2</v>
      </c>
      <c r="E126" s="9">
        <v>259.577607</v>
      </c>
      <c r="F126" s="38" t="str">
        <f>VLOOKUP(D126,EXPORT_CLASE!$A$2:$B$48,2,FALSE)</f>
        <v>Diesel 2/DB5</v>
      </c>
      <c r="G126" s="38" t="s">
        <v>9</v>
      </c>
      <c r="H126" s="38" t="str">
        <f t="shared" si="3"/>
        <v>01/6/2017</v>
      </c>
    </row>
    <row r="127" spans="1:8" ht="15">
      <c r="A127" s="38">
        <v>2017</v>
      </c>
      <c r="B127" s="38">
        <v>6</v>
      </c>
      <c r="C127" s="13" t="s">
        <v>20</v>
      </c>
      <c r="D127" s="8" t="str">
        <f t="shared" si="2"/>
        <v>MGO / Bunkers</v>
      </c>
      <c r="E127" s="14">
        <v>0</v>
      </c>
      <c r="F127" s="38" t="str">
        <f>VLOOKUP(D127,EXPORT_CLASE!$A$2:$B$48,2,FALSE)</f>
        <v>Bunkers</v>
      </c>
      <c r="G127" s="38" t="s">
        <v>9</v>
      </c>
      <c r="H127" s="38" t="str">
        <f t="shared" si="3"/>
        <v>01/6/2017</v>
      </c>
    </row>
    <row r="128" spans="1:8" ht="15">
      <c r="A128" s="38">
        <v>2017</v>
      </c>
      <c r="B128" s="38">
        <v>6</v>
      </c>
      <c r="C128" s="12" t="s">
        <v>21</v>
      </c>
      <c r="D128" s="8" t="str">
        <f t="shared" si="2"/>
        <v>Residual 6</v>
      </c>
      <c r="E128" s="9">
        <v>394.66287984000002</v>
      </c>
      <c r="F128" s="38" t="str">
        <f>VLOOKUP(D128,EXPORT_CLASE!$A$2:$B$48,2,FALSE)</f>
        <v>Residuales</v>
      </c>
      <c r="G128" s="38" t="s">
        <v>9</v>
      </c>
      <c r="H128" s="38" t="str">
        <f t="shared" si="3"/>
        <v>01/6/2017</v>
      </c>
    </row>
    <row r="129" spans="1:8" ht="15">
      <c r="A129" s="38">
        <v>2017</v>
      </c>
      <c r="B129" s="38">
        <v>6</v>
      </c>
      <c r="C129" s="12" t="s">
        <v>22</v>
      </c>
      <c r="D129" s="8" t="str">
        <f t="shared" si="2"/>
        <v>Fuel Oils</v>
      </c>
      <c r="E129" s="9">
        <v>764.90918107000005</v>
      </c>
      <c r="F129" s="38" t="str">
        <f>VLOOKUP(D129,EXPORT_CLASE!$A$2:$B$48,2,FALSE)</f>
        <v>Gasolinas/Nafta</v>
      </c>
      <c r="G129" s="38" t="s">
        <v>9</v>
      </c>
      <c r="H129" s="38" t="str">
        <f t="shared" si="3"/>
        <v>01/6/2017</v>
      </c>
    </row>
    <row r="130" spans="1:8" ht="15">
      <c r="A130" s="38">
        <v>2017</v>
      </c>
      <c r="B130" s="38">
        <v>6</v>
      </c>
      <c r="C130" s="12" t="s">
        <v>23</v>
      </c>
      <c r="D130" s="8" t="str">
        <f t="shared" si="2"/>
        <v>Heavy Fuel Oil</v>
      </c>
      <c r="E130" s="9">
        <v>0</v>
      </c>
      <c r="F130" s="38" t="str">
        <f>VLOOKUP(D130,EXPORT_CLASE!$A$2:$B$48,2,FALSE)</f>
        <v>Otros</v>
      </c>
      <c r="G130" s="38" t="s">
        <v>9</v>
      </c>
      <c r="H130" s="38" t="str">
        <f t="shared" si="3"/>
        <v>01/6/2017</v>
      </c>
    </row>
    <row r="131" spans="1:8" ht="15">
      <c r="A131" s="38">
        <v>2017</v>
      </c>
      <c r="B131" s="38">
        <v>6</v>
      </c>
      <c r="C131" s="12" t="s">
        <v>24</v>
      </c>
      <c r="D131" s="8" t="str">
        <f t="shared" ref="D131:D194" si="4">TRIM(C131)</f>
        <v>Otros</v>
      </c>
      <c r="E131" s="9">
        <v>0</v>
      </c>
      <c r="F131" s="38" t="str">
        <f>VLOOKUP(D131,EXPORT_CLASE!$A$2:$B$48,2,FALSE)</f>
        <v>Otros</v>
      </c>
      <c r="G131" s="38" t="s">
        <v>9</v>
      </c>
      <c r="H131" s="38" t="str">
        <f t="shared" ref="H131:H194" si="5">"01/"&amp;B131&amp;"/"&amp;A131</f>
        <v>01/6/2017</v>
      </c>
    </row>
    <row r="132" spans="1:8" ht="15">
      <c r="A132" s="38">
        <v>2017</v>
      </c>
      <c r="B132" s="38">
        <v>6</v>
      </c>
      <c r="C132" s="12" t="s">
        <v>25</v>
      </c>
      <c r="D132" s="8" t="str">
        <f t="shared" si="4"/>
        <v>Bases Lubricantes</v>
      </c>
      <c r="E132" s="9">
        <v>0</v>
      </c>
      <c r="F132" s="38" t="str">
        <f>VLOOKUP(D132,EXPORT_CLASE!$A$2:$B$48,2,FALSE)</f>
        <v>Otros</v>
      </c>
      <c r="G132" s="38" t="s">
        <v>9</v>
      </c>
      <c r="H132" s="38" t="str">
        <f t="shared" si="5"/>
        <v>01/6/2017</v>
      </c>
    </row>
    <row r="133" spans="1:8" ht="15">
      <c r="A133" s="38">
        <v>2017</v>
      </c>
      <c r="B133" s="38">
        <v>6</v>
      </c>
      <c r="C133" s="12" t="s">
        <v>26</v>
      </c>
      <c r="D133" s="8" t="str">
        <f t="shared" si="4"/>
        <v>Aceites Lubricantes</v>
      </c>
      <c r="E133" s="9">
        <v>3.5016213770966802</v>
      </c>
      <c r="F133" s="38" t="str">
        <f>VLOOKUP(D133,EXPORT_CLASE!$A$2:$B$48,2,FALSE)</f>
        <v>Otros</v>
      </c>
      <c r="G133" s="38" t="s">
        <v>9</v>
      </c>
      <c r="H133" s="38" t="str">
        <f t="shared" si="5"/>
        <v>01/6/2017</v>
      </c>
    </row>
    <row r="134" spans="1:8" ht="15">
      <c r="A134" s="38">
        <v>2017</v>
      </c>
      <c r="B134" s="38">
        <v>6</v>
      </c>
      <c r="C134" s="12" t="s">
        <v>27</v>
      </c>
      <c r="D134" s="8" t="str">
        <f t="shared" si="4"/>
        <v>Grasas Lubricantes</v>
      </c>
      <c r="E134" s="9">
        <v>0.26756979096345512</v>
      </c>
      <c r="F134" s="38" t="str">
        <f>VLOOKUP(D134,EXPORT_CLASE!$A$2:$B$48,2,FALSE)</f>
        <v>Otros</v>
      </c>
      <c r="G134" s="38" t="s">
        <v>9</v>
      </c>
      <c r="H134" s="38" t="str">
        <f t="shared" si="5"/>
        <v>01/6/2017</v>
      </c>
    </row>
    <row r="135" spans="1:8" ht="15">
      <c r="A135" s="38">
        <v>2017</v>
      </c>
      <c r="B135" s="38">
        <v>5</v>
      </c>
      <c r="C135" s="12" t="s">
        <v>8</v>
      </c>
      <c r="D135" s="8" t="str">
        <f t="shared" si="4"/>
        <v>Crudo</v>
      </c>
      <c r="E135" s="9">
        <v>0</v>
      </c>
      <c r="F135" s="38" t="str">
        <f>VLOOKUP(D135,EXPORT_CLASE!$A$2:$B$48,2,FALSE)</f>
        <v>Petróleo</v>
      </c>
      <c r="G135" s="38" t="s">
        <v>9</v>
      </c>
      <c r="H135" s="38" t="str">
        <f t="shared" si="5"/>
        <v>01/5/2017</v>
      </c>
    </row>
    <row r="136" spans="1:8" ht="15">
      <c r="A136" s="38">
        <v>2017</v>
      </c>
      <c r="B136" s="38">
        <v>5</v>
      </c>
      <c r="C136" s="12" t="s">
        <v>10</v>
      </c>
      <c r="D136" s="8" t="str">
        <f t="shared" si="4"/>
        <v>LNG</v>
      </c>
      <c r="E136" s="9">
        <v>5375.9072910499999</v>
      </c>
      <c r="F136" s="38" t="str">
        <f>VLOOKUP(D136,EXPORT_CLASE!$A$2:$B$48,2,FALSE)</f>
        <v>Gas Natural Licuado (GNL)</v>
      </c>
      <c r="G136" s="38" t="s">
        <v>9</v>
      </c>
      <c r="H136" s="38" t="str">
        <f t="shared" si="5"/>
        <v>01/5/2017</v>
      </c>
    </row>
    <row r="137" spans="1:8" ht="15">
      <c r="A137" s="38">
        <v>2017</v>
      </c>
      <c r="B137" s="38">
        <v>5</v>
      </c>
      <c r="C137" s="12" t="s">
        <v>11</v>
      </c>
      <c r="D137" s="8" t="str">
        <f t="shared" si="4"/>
        <v>GLP</v>
      </c>
      <c r="E137" s="9">
        <v>1.1906969999999999E-2</v>
      </c>
      <c r="F137" s="38" t="str">
        <f>VLOOKUP(D137,EXPORT_CLASE!$A$2:$B$48,2,FALSE)</f>
        <v>GLP/Propano/Butano</v>
      </c>
      <c r="G137" s="38" t="s">
        <v>9</v>
      </c>
      <c r="H137" s="38" t="str">
        <f t="shared" si="5"/>
        <v>01/5/2017</v>
      </c>
    </row>
    <row r="138" spans="1:8" ht="15">
      <c r="A138" s="38">
        <v>2017</v>
      </c>
      <c r="B138" s="38">
        <v>5</v>
      </c>
      <c r="C138" s="12" t="s">
        <v>12</v>
      </c>
      <c r="D138" s="8" t="str">
        <f t="shared" si="4"/>
        <v>Butano</v>
      </c>
      <c r="E138" s="9">
        <v>0</v>
      </c>
      <c r="F138" s="38" t="str">
        <f>VLOOKUP(D138,EXPORT_CLASE!$A$2:$B$48,2,FALSE)</f>
        <v>GLP/Propano/Butano</v>
      </c>
      <c r="G138" s="38" t="s">
        <v>9</v>
      </c>
      <c r="H138" s="38" t="str">
        <f t="shared" si="5"/>
        <v>01/5/2017</v>
      </c>
    </row>
    <row r="139" spans="1:8" ht="15">
      <c r="A139" s="38">
        <v>2017</v>
      </c>
      <c r="B139" s="38">
        <v>5</v>
      </c>
      <c r="C139" s="12" t="s">
        <v>13</v>
      </c>
      <c r="D139" s="8" t="str">
        <f t="shared" si="4"/>
        <v>Propano</v>
      </c>
      <c r="E139" s="9">
        <v>4.3515855400000003</v>
      </c>
      <c r="F139" s="38" t="str">
        <f>VLOOKUP(D139,EXPORT_CLASE!$A$2:$B$48,2,FALSE)</f>
        <v>GLP/Propano/Butano</v>
      </c>
      <c r="G139" s="38" t="s">
        <v>9</v>
      </c>
      <c r="H139" s="38" t="str">
        <f t="shared" si="5"/>
        <v>01/5/2017</v>
      </c>
    </row>
    <row r="140" spans="1:8" ht="15">
      <c r="A140" s="38">
        <v>2017</v>
      </c>
      <c r="B140" s="38">
        <v>5</v>
      </c>
      <c r="C140" s="12" t="s">
        <v>14</v>
      </c>
      <c r="D140" s="8" t="str">
        <f t="shared" si="4"/>
        <v>Gasolina Natural</v>
      </c>
      <c r="E140" s="9">
        <v>979.55319183000029</v>
      </c>
      <c r="F140" s="38" t="str">
        <f>VLOOKUP(D140,EXPORT_CLASE!$A$2:$B$48,2,FALSE)</f>
        <v>Gasolinas/Nafta</v>
      </c>
      <c r="G140" s="38" t="s">
        <v>9</v>
      </c>
      <c r="H140" s="38" t="str">
        <f t="shared" si="5"/>
        <v>01/5/2017</v>
      </c>
    </row>
    <row r="141" spans="1:8" ht="15">
      <c r="A141" s="38">
        <v>2017</v>
      </c>
      <c r="B141" s="38">
        <v>5</v>
      </c>
      <c r="C141" s="12" t="s">
        <v>15</v>
      </c>
      <c r="D141" s="8" t="str">
        <f t="shared" si="4"/>
        <v>Nafta</v>
      </c>
      <c r="E141" s="9">
        <v>800.90138505999994</v>
      </c>
      <c r="F141" s="38" t="str">
        <f>VLOOKUP(D141,EXPORT_CLASE!$A$2:$B$48,2,FALSE)</f>
        <v>Gasolinas/Nafta</v>
      </c>
      <c r="G141" s="38" t="s">
        <v>9</v>
      </c>
      <c r="H141" s="38" t="str">
        <f t="shared" si="5"/>
        <v>01/5/2017</v>
      </c>
    </row>
    <row r="142" spans="1:8" ht="15">
      <c r="A142" s="38">
        <v>2017</v>
      </c>
      <c r="B142" s="38">
        <v>5</v>
      </c>
      <c r="C142" s="12" t="s">
        <v>16</v>
      </c>
      <c r="D142" s="8" t="str">
        <f t="shared" si="4"/>
        <v>Turbo Jet A-1 / Keroturbo</v>
      </c>
      <c r="E142" s="9">
        <v>454.91987216000001</v>
      </c>
      <c r="F142" s="38" t="str">
        <f>VLOOKUP(D142,EXPORT_CLASE!$A$2:$B$48,2,FALSE)</f>
        <v>Keroturbo</v>
      </c>
      <c r="G142" s="38" t="s">
        <v>9</v>
      </c>
      <c r="H142" s="38" t="str">
        <f t="shared" si="5"/>
        <v>01/5/2017</v>
      </c>
    </row>
    <row r="143" spans="1:8" ht="15">
      <c r="A143" s="38">
        <v>2017</v>
      </c>
      <c r="B143" s="38">
        <v>5</v>
      </c>
      <c r="C143" s="12" t="s">
        <v>17</v>
      </c>
      <c r="D143" s="8" t="str">
        <f t="shared" si="4"/>
        <v>MDBS</v>
      </c>
      <c r="E143" s="9">
        <v>0</v>
      </c>
      <c r="F143" s="38" t="str">
        <f>VLOOKUP(D143,EXPORT_CLASE!$A$2:$B$48,2,FALSE)</f>
        <v>Otros</v>
      </c>
      <c r="G143" s="38" t="s">
        <v>9</v>
      </c>
      <c r="H143" s="38" t="str">
        <f t="shared" si="5"/>
        <v>01/5/2017</v>
      </c>
    </row>
    <row r="144" spans="1:8" ht="15">
      <c r="A144" s="38">
        <v>2017</v>
      </c>
      <c r="B144" s="38">
        <v>5</v>
      </c>
      <c r="C144" s="12" t="s">
        <v>18</v>
      </c>
      <c r="D144" s="8" t="str">
        <f t="shared" si="4"/>
        <v>Diesel B-5</v>
      </c>
      <c r="E144" s="9">
        <v>0</v>
      </c>
      <c r="F144" s="38" t="str">
        <f>VLOOKUP(D144,EXPORT_CLASE!$A$2:$B$48,2,FALSE)</f>
        <v>Diesel 2/DB5</v>
      </c>
      <c r="G144" s="38" t="s">
        <v>9</v>
      </c>
      <c r="H144" s="38" t="str">
        <f t="shared" si="5"/>
        <v>01/5/2017</v>
      </c>
    </row>
    <row r="145" spans="1:8" ht="15">
      <c r="A145" s="38">
        <v>2017</v>
      </c>
      <c r="B145" s="38">
        <v>5</v>
      </c>
      <c r="C145" s="13" t="s">
        <v>19</v>
      </c>
      <c r="D145" s="8" t="str">
        <f t="shared" si="4"/>
        <v>Diesel 2</v>
      </c>
      <c r="E145" s="14">
        <v>149.99822126000001</v>
      </c>
      <c r="F145" s="38" t="str">
        <f>VLOOKUP(D145,EXPORT_CLASE!$A$2:$B$48,2,FALSE)</f>
        <v>Diesel 2/DB5</v>
      </c>
      <c r="G145" s="38" t="s">
        <v>9</v>
      </c>
      <c r="H145" s="38" t="str">
        <f t="shared" si="5"/>
        <v>01/5/2017</v>
      </c>
    </row>
    <row r="146" spans="1:8" ht="15">
      <c r="A146" s="38">
        <v>2017</v>
      </c>
      <c r="B146" s="38">
        <v>5</v>
      </c>
      <c r="C146" s="12" t="s">
        <v>20</v>
      </c>
      <c r="D146" s="8" t="str">
        <f t="shared" si="4"/>
        <v>MGO / Bunkers</v>
      </c>
      <c r="E146" s="9">
        <v>0</v>
      </c>
      <c r="F146" s="38" t="str">
        <f>VLOOKUP(D146,EXPORT_CLASE!$A$2:$B$48,2,FALSE)</f>
        <v>Bunkers</v>
      </c>
      <c r="G146" s="38" t="s">
        <v>9</v>
      </c>
      <c r="H146" s="38" t="str">
        <f t="shared" si="5"/>
        <v>01/5/2017</v>
      </c>
    </row>
    <row r="147" spans="1:8" ht="15">
      <c r="A147" s="38">
        <v>2017</v>
      </c>
      <c r="B147" s="38">
        <v>5</v>
      </c>
      <c r="C147" s="12" t="s">
        <v>21</v>
      </c>
      <c r="D147" s="8" t="str">
        <f t="shared" si="4"/>
        <v>Residual 6</v>
      </c>
      <c r="E147" s="9">
        <v>358.7019057</v>
      </c>
      <c r="F147" s="38" t="str">
        <f>VLOOKUP(D147,EXPORT_CLASE!$A$2:$B$48,2,FALSE)</f>
        <v>Residuales</v>
      </c>
      <c r="G147" s="38" t="s">
        <v>9</v>
      </c>
      <c r="H147" s="38" t="str">
        <f t="shared" si="5"/>
        <v>01/5/2017</v>
      </c>
    </row>
    <row r="148" spans="1:8" ht="15">
      <c r="A148" s="38">
        <v>2017</v>
      </c>
      <c r="B148" s="38">
        <v>5</v>
      </c>
      <c r="C148" s="12" t="s">
        <v>22</v>
      </c>
      <c r="D148" s="8" t="str">
        <f t="shared" si="4"/>
        <v>Fuel Oils</v>
      </c>
      <c r="E148" s="9">
        <v>1487.5191562800001</v>
      </c>
      <c r="F148" s="38" t="str">
        <f>VLOOKUP(D148,EXPORT_CLASE!$A$2:$B$48,2,FALSE)</f>
        <v>Gasolinas/Nafta</v>
      </c>
      <c r="G148" s="38" t="s">
        <v>9</v>
      </c>
      <c r="H148" s="38" t="str">
        <f t="shared" si="5"/>
        <v>01/5/2017</v>
      </c>
    </row>
    <row r="149" spans="1:8" ht="15">
      <c r="A149" s="38">
        <v>2017</v>
      </c>
      <c r="B149" s="38">
        <v>5</v>
      </c>
      <c r="C149" s="12" t="s">
        <v>23</v>
      </c>
      <c r="D149" s="8" t="str">
        <f t="shared" si="4"/>
        <v>Heavy Fuel Oil</v>
      </c>
      <c r="E149" s="9">
        <v>0</v>
      </c>
      <c r="F149" s="38" t="str">
        <f>VLOOKUP(D149,EXPORT_CLASE!$A$2:$B$48,2,FALSE)</f>
        <v>Otros</v>
      </c>
      <c r="G149" s="38" t="s">
        <v>9</v>
      </c>
      <c r="H149" s="38" t="str">
        <f t="shared" si="5"/>
        <v>01/5/2017</v>
      </c>
    </row>
    <row r="150" spans="1:8" ht="15">
      <c r="A150" s="38">
        <v>2017</v>
      </c>
      <c r="B150" s="38">
        <v>5</v>
      </c>
      <c r="C150" s="12" t="s">
        <v>24</v>
      </c>
      <c r="D150" s="8" t="str">
        <f t="shared" si="4"/>
        <v>Otros</v>
      </c>
      <c r="E150" s="9">
        <v>0</v>
      </c>
      <c r="F150" s="38" t="str">
        <f>VLOOKUP(D150,EXPORT_CLASE!$A$2:$B$48,2,FALSE)</f>
        <v>Otros</v>
      </c>
      <c r="G150" s="38" t="s">
        <v>9</v>
      </c>
      <c r="H150" s="38" t="str">
        <f t="shared" si="5"/>
        <v>01/5/2017</v>
      </c>
    </row>
    <row r="151" spans="1:8" ht="15">
      <c r="A151" s="38">
        <v>2017</v>
      </c>
      <c r="B151" s="38">
        <v>5</v>
      </c>
      <c r="C151" s="12" t="s">
        <v>25</v>
      </c>
      <c r="D151" s="8" t="str">
        <f t="shared" si="4"/>
        <v>Bases Lubricantes</v>
      </c>
      <c r="E151" s="9">
        <v>0</v>
      </c>
      <c r="F151" s="38" t="str">
        <f>VLOOKUP(D151,EXPORT_CLASE!$A$2:$B$48,2,FALSE)</f>
        <v>Otros</v>
      </c>
      <c r="G151" s="38" t="s">
        <v>9</v>
      </c>
      <c r="H151" s="38" t="str">
        <f t="shared" si="5"/>
        <v>01/5/2017</v>
      </c>
    </row>
    <row r="152" spans="1:8" ht="15">
      <c r="A152" s="38">
        <v>2017</v>
      </c>
      <c r="B152" s="38">
        <v>5</v>
      </c>
      <c r="C152" s="12" t="s">
        <v>26</v>
      </c>
      <c r="D152" s="8" t="str">
        <f t="shared" si="4"/>
        <v>Aceites Lubricantes</v>
      </c>
      <c r="E152" s="9">
        <v>5.3895434378675526</v>
      </c>
      <c r="F152" s="38" t="str">
        <f>VLOOKUP(D152,EXPORT_CLASE!$A$2:$B$48,2,FALSE)</f>
        <v>Otros</v>
      </c>
      <c r="G152" s="38" t="s">
        <v>9</v>
      </c>
      <c r="H152" s="38" t="str">
        <f t="shared" si="5"/>
        <v>01/5/2017</v>
      </c>
    </row>
    <row r="153" spans="1:8" ht="15">
      <c r="A153" s="38">
        <v>2017</v>
      </c>
      <c r="B153" s="38">
        <v>5</v>
      </c>
      <c r="C153" s="12" t="s">
        <v>27</v>
      </c>
      <c r="D153" s="8" t="str">
        <f t="shared" si="4"/>
        <v>Grasas Lubricantes</v>
      </c>
      <c r="E153" s="9">
        <v>0.6952412726180508</v>
      </c>
      <c r="F153" s="38" t="str">
        <f>VLOOKUP(D153,EXPORT_CLASE!$A$2:$B$48,2,FALSE)</f>
        <v>Otros</v>
      </c>
      <c r="G153" s="38" t="s">
        <v>9</v>
      </c>
      <c r="H153" s="38" t="str">
        <f t="shared" si="5"/>
        <v>01/5/2017</v>
      </c>
    </row>
    <row r="154" spans="1:8" ht="15">
      <c r="A154" s="38">
        <v>2017</v>
      </c>
      <c r="B154" s="38">
        <v>4</v>
      </c>
      <c r="C154" s="12" t="s">
        <v>8</v>
      </c>
      <c r="D154" s="8" t="str">
        <f t="shared" si="4"/>
        <v>Crudo</v>
      </c>
      <c r="E154" s="9">
        <v>0</v>
      </c>
      <c r="F154" s="38" t="str">
        <f>VLOOKUP(D154,EXPORT_CLASE!$A$2:$B$48,2,FALSE)</f>
        <v>Petróleo</v>
      </c>
      <c r="G154" s="38" t="s">
        <v>9</v>
      </c>
      <c r="H154" s="38" t="str">
        <f t="shared" si="5"/>
        <v>01/4/2017</v>
      </c>
    </row>
    <row r="155" spans="1:8" ht="15">
      <c r="A155" s="38">
        <v>2017</v>
      </c>
      <c r="B155" s="38">
        <v>4</v>
      </c>
      <c r="C155" s="12" t="s">
        <v>10</v>
      </c>
      <c r="D155" s="8" t="str">
        <f t="shared" si="4"/>
        <v>LNG</v>
      </c>
      <c r="E155" s="9">
        <v>3560.2086868000001</v>
      </c>
      <c r="F155" s="38" t="str">
        <f>VLOOKUP(D155,EXPORT_CLASE!$A$2:$B$48,2,FALSE)</f>
        <v>Gas Natural Licuado (GNL)</v>
      </c>
      <c r="G155" s="38" t="s">
        <v>9</v>
      </c>
      <c r="H155" s="38" t="str">
        <f t="shared" si="5"/>
        <v>01/4/2017</v>
      </c>
    </row>
    <row r="156" spans="1:8" ht="15">
      <c r="A156" s="38">
        <v>2017</v>
      </c>
      <c r="B156" s="38">
        <v>4</v>
      </c>
      <c r="C156" s="12" t="s">
        <v>11</v>
      </c>
      <c r="D156" s="8" t="str">
        <f t="shared" si="4"/>
        <v>GLP</v>
      </c>
      <c r="E156" s="9">
        <v>8.1015200000000009E-3</v>
      </c>
      <c r="F156" s="38" t="str">
        <f>VLOOKUP(D156,EXPORT_CLASE!$A$2:$B$48,2,FALSE)</f>
        <v>GLP/Propano/Butano</v>
      </c>
      <c r="G156" s="38" t="s">
        <v>9</v>
      </c>
      <c r="H156" s="38" t="str">
        <f t="shared" si="5"/>
        <v>01/4/2017</v>
      </c>
    </row>
    <row r="157" spans="1:8" ht="15">
      <c r="A157" s="38">
        <v>2017</v>
      </c>
      <c r="B157" s="38">
        <v>4</v>
      </c>
      <c r="C157" s="12" t="s">
        <v>12</v>
      </c>
      <c r="D157" s="8" t="str">
        <f t="shared" si="4"/>
        <v>Butano</v>
      </c>
      <c r="E157" s="9">
        <v>0</v>
      </c>
      <c r="F157" s="38" t="str">
        <f>VLOOKUP(D157,EXPORT_CLASE!$A$2:$B$48,2,FALSE)</f>
        <v>GLP/Propano/Butano</v>
      </c>
      <c r="G157" s="38" t="s">
        <v>9</v>
      </c>
      <c r="H157" s="38" t="str">
        <f t="shared" si="5"/>
        <v>01/4/2017</v>
      </c>
    </row>
    <row r="158" spans="1:8" ht="15">
      <c r="A158" s="38">
        <v>2017</v>
      </c>
      <c r="B158" s="38">
        <v>4</v>
      </c>
      <c r="C158" s="12" t="s">
        <v>13</v>
      </c>
      <c r="D158" s="8" t="str">
        <f t="shared" si="4"/>
        <v>Propano</v>
      </c>
      <c r="E158" s="9">
        <v>6.1744778599999997</v>
      </c>
      <c r="F158" s="38" t="str">
        <f>VLOOKUP(D158,EXPORT_CLASE!$A$2:$B$48,2,FALSE)</f>
        <v>GLP/Propano/Butano</v>
      </c>
      <c r="G158" s="38" t="s">
        <v>9</v>
      </c>
      <c r="H158" s="38" t="str">
        <f t="shared" si="5"/>
        <v>01/4/2017</v>
      </c>
    </row>
    <row r="159" spans="1:8" ht="15">
      <c r="A159" s="38">
        <v>2017</v>
      </c>
      <c r="B159" s="38">
        <v>4</v>
      </c>
      <c r="C159" s="12" t="s">
        <v>14</v>
      </c>
      <c r="D159" s="8" t="str">
        <f t="shared" si="4"/>
        <v>Gasolina Natural</v>
      </c>
      <c r="E159" s="9">
        <v>1293.11441562</v>
      </c>
      <c r="F159" s="38" t="str">
        <f>VLOOKUP(D159,EXPORT_CLASE!$A$2:$B$48,2,FALSE)</f>
        <v>Gasolinas/Nafta</v>
      </c>
      <c r="G159" s="38" t="s">
        <v>9</v>
      </c>
      <c r="H159" s="38" t="str">
        <f t="shared" si="5"/>
        <v>01/4/2017</v>
      </c>
    </row>
    <row r="160" spans="1:8" ht="15">
      <c r="A160" s="38">
        <v>2017</v>
      </c>
      <c r="B160" s="38">
        <v>4</v>
      </c>
      <c r="C160" s="12" t="s">
        <v>15</v>
      </c>
      <c r="D160" s="8" t="str">
        <f t="shared" si="4"/>
        <v>Nafta</v>
      </c>
      <c r="E160" s="9">
        <v>301.85774787000003</v>
      </c>
      <c r="F160" s="38" t="str">
        <f>VLOOKUP(D160,EXPORT_CLASE!$A$2:$B$48,2,FALSE)</f>
        <v>Gasolinas/Nafta</v>
      </c>
      <c r="G160" s="38" t="s">
        <v>9</v>
      </c>
      <c r="H160" s="38" t="str">
        <f t="shared" si="5"/>
        <v>01/4/2017</v>
      </c>
    </row>
    <row r="161" spans="1:8" ht="15">
      <c r="A161" s="38">
        <v>2017</v>
      </c>
      <c r="B161" s="38">
        <v>4</v>
      </c>
      <c r="C161" s="12" t="s">
        <v>16</v>
      </c>
      <c r="D161" s="8" t="str">
        <f t="shared" si="4"/>
        <v>Turbo Jet A-1 / Keroturbo</v>
      </c>
      <c r="E161" s="9">
        <v>425.51308430999973</v>
      </c>
      <c r="F161" s="38" t="str">
        <f>VLOOKUP(D161,EXPORT_CLASE!$A$2:$B$48,2,FALSE)</f>
        <v>Keroturbo</v>
      </c>
      <c r="G161" s="38" t="s">
        <v>9</v>
      </c>
      <c r="H161" s="38" t="str">
        <f t="shared" si="5"/>
        <v>01/4/2017</v>
      </c>
    </row>
    <row r="162" spans="1:8" ht="15">
      <c r="A162" s="38">
        <v>2017</v>
      </c>
      <c r="B162" s="38">
        <v>4</v>
      </c>
      <c r="C162" s="12" t="s">
        <v>17</v>
      </c>
      <c r="D162" s="8" t="str">
        <f t="shared" si="4"/>
        <v>MDBS</v>
      </c>
      <c r="E162" s="9">
        <v>0</v>
      </c>
      <c r="F162" s="38" t="str">
        <f>VLOOKUP(D162,EXPORT_CLASE!$A$2:$B$48,2,FALSE)</f>
        <v>Otros</v>
      </c>
      <c r="G162" s="38" t="s">
        <v>9</v>
      </c>
      <c r="H162" s="38" t="str">
        <f t="shared" si="5"/>
        <v>01/4/2017</v>
      </c>
    </row>
    <row r="163" spans="1:8" ht="15">
      <c r="A163" s="38">
        <v>2017</v>
      </c>
      <c r="B163" s="38">
        <v>4</v>
      </c>
      <c r="C163" s="13" t="s">
        <v>18</v>
      </c>
      <c r="D163" s="8" t="str">
        <f t="shared" si="4"/>
        <v>Diesel B-5</v>
      </c>
      <c r="E163" s="9">
        <v>0.28571695999999996</v>
      </c>
      <c r="F163" s="38" t="str">
        <f>VLOOKUP(D163,EXPORT_CLASE!$A$2:$B$48,2,FALSE)</f>
        <v>Diesel 2/DB5</v>
      </c>
      <c r="G163" s="38" t="s">
        <v>9</v>
      </c>
      <c r="H163" s="38" t="str">
        <f t="shared" si="5"/>
        <v>01/4/2017</v>
      </c>
    </row>
    <row r="164" spans="1:8" ht="15">
      <c r="A164" s="38">
        <v>2017</v>
      </c>
      <c r="B164" s="38">
        <v>4</v>
      </c>
      <c r="C164" s="12" t="s">
        <v>19</v>
      </c>
      <c r="D164" s="8" t="str">
        <f t="shared" si="4"/>
        <v>Diesel 2</v>
      </c>
      <c r="E164" s="9">
        <v>659.32624747</v>
      </c>
      <c r="F164" s="38" t="str">
        <f>VLOOKUP(D164,EXPORT_CLASE!$A$2:$B$48,2,FALSE)</f>
        <v>Diesel 2/DB5</v>
      </c>
      <c r="G164" s="38" t="s">
        <v>9</v>
      </c>
      <c r="H164" s="38" t="str">
        <f t="shared" si="5"/>
        <v>01/4/2017</v>
      </c>
    </row>
    <row r="165" spans="1:8" ht="15">
      <c r="A165" s="38">
        <v>2017</v>
      </c>
      <c r="B165" s="38">
        <v>4</v>
      </c>
      <c r="C165" s="12" t="s">
        <v>20</v>
      </c>
      <c r="D165" s="8" t="str">
        <f t="shared" si="4"/>
        <v>MGO / Bunkers</v>
      </c>
      <c r="E165" s="9">
        <v>0</v>
      </c>
      <c r="F165" s="38" t="str">
        <f>VLOOKUP(D165,EXPORT_CLASE!$A$2:$B$48,2,FALSE)</f>
        <v>Bunkers</v>
      </c>
      <c r="G165" s="38" t="s">
        <v>9</v>
      </c>
      <c r="H165" s="38" t="str">
        <f t="shared" si="5"/>
        <v>01/4/2017</v>
      </c>
    </row>
    <row r="166" spans="1:8" ht="15">
      <c r="A166" s="38">
        <v>2017</v>
      </c>
      <c r="B166" s="38">
        <v>4</v>
      </c>
      <c r="C166" s="12" t="s">
        <v>21</v>
      </c>
      <c r="D166" s="8" t="str">
        <f t="shared" si="4"/>
        <v>Residual 6</v>
      </c>
      <c r="E166" s="9">
        <v>554.14038270000003</v>
      </c>
      <c r="F166" s="38" t="str">
        <f>VLOOKUP(D166,EXPORT_CLASE!$A$2:$B$48,2,FALSE)</f>
        <v>Residuales</v>
      </c>
      <c r="G166" s="38" t="s">
        <v>9</v>
      </c>
      <c r="H166" s="38" t="str">
        <f t="shared" si="5"/>
        <v>01/4/2017</v>
      </c>
    </row>
    <row r="167" spans="1:8" ht="15">
      <c r="A167" s="38">
        <v>2017</v>
      </c>
      <c r="B167" s="38">
        <v>4</v>
      </c>
      <c r="C167" s="12" t="s">
        <v>22</v>
      </c>
      <c r="D167" s="8" t="str">
        <f t="shared" si="4"/>
        <v>Fuel Oils</v>
      </c>
      <c r="E167" s="9">
        <v>1242.8732481900001</v>
      </c>
      <c r="F167" s="38" t="str">
        <f>VLOOKUP(D167,EXPORT_CLASE!$A$2:$B$48,2,FALSE)</f>
        <v>Gasolinas/Nafta</v>
      </c>
      <c r="G167" s="38" t="s">
        <v>9</v>
      </c>
      <c r="H167" s="38" t="str">
        <f t="shared" si="5"/>
        <v>01/4/2017</v>
      </c>
    </row>
    <row r="168" spans="1:8" ht="15">
      <c r="A168" s="38">
        <v>2017</v>
      </c>
      <c r="B168" s="38">
        <v>4</v>
      </c>
      <c r="C168" s="12" t="s">
        <v>23</v>
      </c>
      <c r="D168" s="8" t="str">
        <f t="shared" si="4"/>
        <v>Heavy Fuel Oil</v>
      </c>
      <c r="E168" s="9">
        <v>0</v>
      </c>
      <c r="F168" s="38" t="str">
        <f>VLOOKUP(D168,EXPORT_CLASE!$A$2:$B$48,2,FALSE)</f>
        <v>Otros</v>
      </c>
      <c r="G168" s="38" t="s">
        <v>9</v>
      </c>
      <c r="H168" s="38" t="str">
        <f t="shared" si="5"/>
        <v>01/4/2017</v>
      </c>
    </row>
    <row r="169" spans="1:8" ht="15">
      <c r="A169" s="38">
        <v>2017</v>
      </c>
      <c r="B169" s="38">
        <v>4</v>
      </c>
      <c r="C169" s="12" t="s">
        <v>24</v>
      </c>
      <c r="D169" s="8" t="str">
        <f t="shared" si="4"/>
        <v>Otros</v>
      </c>
      <c r="E169" s="9">
        <v>0</v>
      </c>
      <c r="F169" s="38" t="str">
        <f>VLOOKUP(D169,EXPORT_CLASE!$A$2:$B$48,2,FALSE)</f>
        <v>Otros</v>
      </c>
      <c r="G169" s="38" t="s">
        <v>9</v>
      </c>
      <c r="H169" s="38" t="str">
        <f t="shared" si="5"/>
        <v>01/4/2017</v>
      </c>
    </row>
    <row r="170" spans="1:8" ht="15">
      <c r="A170" s="38">
        <v>2017</v>
      </c>
      <c r="B170" s="38">
        <v>4</v>
      </c>
      <c r="C170" s="12" t="s">
        <v>25</v>
      </c>
      <c r="D170" s="8" t="str">
        <f t="shared" si="4"/>
        <v>Bases Lubricantes</v>
      </c>
      <c r="E170" s="9">
        <v>8.3376544850498335E-3</v>
      </c>
      <c r="F170" s="38" t="str">
        <f>VLOOKUP(D170,EXPORT_CLASE!$A$2:$B$48,2,FALSE)</f>
        <v>Otros</v>
      </c>
      <c r="G170" s="38" t="s">
        <v>9</v>
      </c>
      <c r="H170" s="38" t="str">
        <f t="shared" si="5"/>
        <v>01/4/2017</v>
      </c>
    </row>
    <row r="171" spans="1:8" ht="15">
      <c r="A171" s="38">
        <v>2017</v>
      </c>
      <c r="B171" s="38">
        <v>4</v>
      </c>
      <c r="C171" s="12" t="s">
        <v>26</v>
      </c>
      <c r="D171" s="8" t="str">
        <f t="shared" si="4"/>
        <v>Aceites Lubricantes</v>
      </c>
      <c r="E171" s="9">
        <v>3.5565166087806199</v>
      </c>
      <c r="F171" s="38" t="str">
        <f>VLOOKUP(D171,EXPORT_CLASE!$A$2:$B$48,2,FALSE)</f>
        <v>Otros</v>
      </c>
      <c r="G171" s="38" t="s">
        <v>9</v>
      </c>
      <c r="H171" s="38" t="str">
        <f t="shared" si="5"/>
        <v>01/4/2017</v>
      </c>
    </row>
    <row r="172" spans="1:8" ht="15">
      <c r="A172" s="38">
        <v>2017</v>
      </c>
      <c r="B172" s="38">
        <v>4</v>
      </c>
      <c r="C172" s="12" t="s">
        <v>27</v>
      </c>
      <c r="D172" s="8" t="str">
        <f t="shared" si="4"/>
        <v>Grasas Lubricantes</v>
      </c>
      <c r="E172" s="9">
        <v>0.28936645578538195</v>
      </c>
      <c r="F172" s="38" t="str">
        <f>VLOOKUP(D172,EXPORT_CLASE!$A$2:$B$48,2,FALSE)</f>
        <v>Otros</v>
      </c>
      <c r="G172" s="38" t="s">
        <v>9</v>
      </c>
      <c r="H172" s="38" t="str">
        <f t="shared" si="5"/>
        <v>01/4/2017</v>
      </c>
    </row>
    <row r="173" spans="1:8" ht="15">
      <c r="A173" s="38">
        <v>2017</v>
      </c>
      <c r="B173" s="38">
        <v>3</v>
      </c>
      <c r="C173" s="12" t="s">
        <v>8</v>
      </c>
      <c r="D173" s="8" t="str">
        <f t="shared" si="4"/>
        <v>Crudo</v>
      </c>
      <c r="E173" s="9">
        <v>0</v>
      </c>
      <c r="F173" s="38" t="str">
        <f>VLOOKUP(D173,EXPORT_CLASE!$A$2:$B$48,2,FALSE)</f>
        <v>Petróleo</v>
      </c>
      <c r="G173" s="38" t="s">
        <v>9</v>
      </c>
      <c r="H173" s="38" t="str">
        <f t="shared" si="5"/>
        <v>01/3/2017</v>
      </c>
    </row>
    <row r="174" spans="1:8" ht="15">
      <c r="A174" s="38">
        <v>2017</v>
      </c>
      <c r="B174" s="38">
        <v>3</v>
      </c>
      <c r="C174" s="12" t="s">
        <v>10</v>
      </c>
      <c r="D174" s="8" t="str">
        <f t="shared" si="4"/>
        <v>LNG</v>
      </c>
      <c r="E174" s="9">
        <v>4649.3503408400002</v>
      </c>
      <c r="F174" s="38" t="str">
        <f>VLOOKUP(D174,EXPORT_CLASE!$A$2:$B$48,2,FALSE)</f>
        <v>Gas Natural Licuado (GNL)</v>
      </c>
      <c r="G174" s="38" t="s">
        <v>9</v>
      </c>
      <c r="H174" s="38" t="str">
        <f t="shared" si="5"/>
        <v>01/3/2017</v>
      </c>
    </row>
    <row r="175" spans="1:8" ht="15">
      <c r="A175" s="38">
        <v>2017</v>
      </c>
      <c r="B175" s="38">
        <v>3</v>
      </c>
      <c r="C175" s="12" t="s">
        <v>11</v>
      </c>
      <c r="D175" s="8" t="str">
        <f t="shared" si="4"/>
        <v>GLP</v>
      </c>
      <c r="E175" s="9">
        <v>6.121428000000001E-2</v>
      </c>
      <c r="F175" s="38" t="str">
        <f>VLOOKUP(D175,EXPORT_CLASE!$A$2:$B$48,2,FALSE)</f>
        <v>GLP/Propano/Butano</v>
      </c>
      <c r="G175" s="38" t="s">
        <v>9</v>
      </c>
      <c r="H175" s="38" t="str">
        <f t="shared" si="5"/>
        <v>01/3/2017</v>
      </c>
    </row>
    <row r="176" spans="1:8" ht="15">
      <c r="A176" s="38">
        <v>2017</v>
      </c>
      <c r="B176" s="38">
        <v>3</v>
      </c>
      <c r="C176" s="12" t="s">
        <v>12</v>
      </c>
      <c r="D176" s="8" t="str">
        <f t="shared" si="4"/>
        <v>Butano</v>
      </c>
      <c r="E176" s="9">
        <v>0</v>
      </c>
      <c r="F176" s="38" t="str">
        <f>VLOOKUP(D176,EXPORT_CLASE!$A$2:$B$48,2,FALSE)</f>
        <v>GLP/Propano/Butano</v>
      </c>
      <c r="G176" s="38" t="s">
        <v>9</v>
      </c>
      <c r="H176" s="38" t="str">
        <f t="shared" si="5"/>
        <v>01/3/2017</v>
      </c>
    </row>
    <row r="177" spans="1:8" ht="15">
      <c r="A177" s="38">
        <v>2017</v>
      </c>
      <c r="B177" s="38">
        <v>3</v>
      </c>
      <c r="C177" s="12" t="s">
        <v>13</v>
      </c>
      <c r="D177" s="8" t="str">
        <f t="shared" si="4"/>
        <v>Propano</v>
      </c>
      <c r="E177" s="9">
        <v>3.5466614004192878</v>
      </c>
      <c r="F177" s="38" t="str">
        <f>VLOOKUP(D177,EXPORT_CLASE!$A$2:$B$48,2,FALSE)</f>
        <v>GLP/Propano/Butano</v>
      </c>
      <c r="G177" s="38" t="s">
        <v>9</v>
      </c>
      <c r="H177" s="38" t="str">
        <f t="shared" si="5"/>
        <v>01/3/2017</v>
      </c>
    </row>
    <row r="178" spans="1:8" ht="15">
      <c r="A178" s="38">
        <v>2017</v>
      </c>
      <c r="B178" s="38">
        <v>3</v>
      </c>
      <c r="C178" s="12" t="s">
        <v>14</v>
      </c>
      <c r="D178" s="8" t="str">
        <f t="shared" si="4"/>
        <v>Gasolina Natural</v>
      </c>
      <c r="E178" s="9">
        <v>1051.8532409910749</v>
      </c>
      <c r="F178" s="38" t="str">
        <f>VLOOKUP(D178,EXPORT_CLASE!$A$2:$B$48,2,FALSE)</f>
        <v>Gasolinas/Nafta</v>
      </c>
      <c r="G178" s="38" t="s">
        <v>9</v>
      </c>
      <c r="H178" s="38" t="str">
        <f t="shared" si="5"/>
        <v>01/3/2017</v>
      </c>
    </row>
    <row r="179" spans="1:8" ht="15">
      <c r="A179" s="38">
        <v>2017</v>
      </c>
      <c r="B179" s="38">
        <v>3</v>
      </c>
      <c r="C179" s="12" t="s">
        <v>15</v>
      </c>
      <c r="D179" s="8" t="str">
        <f t="shared" si="4"/>
        <v>Nafta</v>
      </c>
      <c r="E179" s="9">
        <v>863.37059554000007</v>
      </c>
      <c r="F179" s="38" t="str">
        <f>VLOOKUP(D179,EXPORT_CLASE!$A$2:$B$48,2,FALSE)</f>
        <v>Gasolinas/Nafta</v>
      </c>
      <c r="G179" s="38" t="s">
        <v>9</v>
      </c>
      <c r="H179" s="38" t="str">
        <f t="shared" si="5"/>
        <v>01/3/2017</v>
      </c>
    </row>
    <row r="180" spans="1:8" ht="15">
      <c r="A180" s="38">
        <v>2017</v>
      </c>
      <c r="B180" s="38">
        <v>3</v>
      </c>
      <c r="C180" s="12" t="s">
        <v>16</v>
      </c>
      <c r="D180" s="8" t="str">
        <f t="shared" si="4"/>
        <v>Turbo Jet A-1 / Keroturbo</v>
      </c>
      <c r="E180" s="9">
        <v>419.28838709000001</v>
      </c>
      <c r="F180" s="38" t="str">
        <f>VLOOKUP(D180,EXPORT_CLASE!$A$2:$B$48,2,FALSE)</f>
        <v>Keroturbo</v>
      </c>
      <c r="G180" s="38" t="s">
        <v>9</v>
      </c>
      <c r="H180" s="38" t="str">
        <f t="shared" si="5"/>
        <v>01/3/2017</v>
      </c>
    </row>
    <row r="181" spans="1:8" ht="15">
      <c r="A181" s="38">
        <v>2017</v>
      </c>
      <c r="B181" s="38">
        <v>3</v>
      </c>
      <c r="C181" s="13" t="s">
        <v>17</v>
      </c>
      <c r="D181" s="8" t="str">
        <f t="shared" si="4"/>
        <v>MDBS</v>
      </c>
      <c r="E181" s="14">
        <v>0</v>
      </c>
      <c r="F181" s="38" t="str">
        <f>VLOOKUP(D181,EXPORT_CLASE!$A$2:$B$48,2,FALSE)</f>
        <v>Otros</v>
      </c>
      <c r="G181" s="38" t="s">
        <v>9</v>
      </c>
      <c r="H181" s="38" t="str">
        <f t="shared" si="5"/>
        <v>01/3/2017</v>
      </c>
    </row>
    <row r="182" spans="1:8" ht="15">
      <c r="A182" s="38">
        <v>2017</v>
      </c>
      <c r="B182" s="38">
        <v>3</v>
      </c>
      <c r="C182" s="12" t="s">
        <v>18</v>
      </c>
      <c r="D182" s="8" t="str">
        <f t="shared" si="4"/>
        <v>Diesel B-5</v>
      </c>
      <c r="E182" s="9">
        <v>0</v>
      </c>
      <c r="F182" s="38" t="str">
        <f>VLOOKUP(D182,EXPORT_CLASE!$A$2:$B$48,2,FALSE)</f>
        <v>Diesel 2/DB5</v>
      </c>
      <c r="G182" s="38" t="s">
        <v>9</v>
      </c>
      <c r="H182" s="38" t="str">
        <f t="shared" si="5"/>
        <v>01/3/2017</v>
      </c>
    </row>
    <row r="183" spans="1:8" ht="15">
      <c r="A183" s="38">
        <v>2017</v>
      </c>
      <c r="B183" s="38">
        <v>3</v>
      </c>
      <c r="C183" s="12" t="s">
        <v>19</v>
      </c>
      <c r="D183" s="8" t="str">
        <f t="shared" si="4"/>
        <v>Diesel 2</v>
      </c>
      <c r="E183" s="9">
        <v>499.77881239000016</v>
      </c>
      <c r="F183" s="38" t="str">
        <f>VLOOKUP(D183,EXPORT_CLASE!$A$2:$B$48,2,FALSE)</f>
        <v>Diesel 2/DB5</v>
      </c>
      <c r="G183" s="38" t="s">
        <v>9</v>
      </c>
      <c r="H183" s="38" t="str">
        <f t="shared" si="5"/>
        <v>01/3/2017</v>
      </c>
    </row>
    <row r="184" spans="1:8" ht="15">
      <c r="A184" s="38">
        <v>2017</v>
      </c>
      <c r="B184" s="38">
        <v>3</v>
      </c>
      <c r="C184" s="12" t="s">
        <v>20</v>
      </c>
      <c r="D184" s="8" t="str">
        <f t="shared" si="4"/>
        <v>MGO / Bunkers</v>
      </c>
      <c r="E184" s="9">
        <v>0</v>
      </c>
      <c r="F184" s="38" t="str">
        <f>VLOOKUP(D184,EXPORT_CLASE!$A$2:$B$48,2,FALSE)</f>
        <v>Bunkers</v>
      </c>
      <c r="G184" s="38" t="s">
        <v>9</v>
      </c>
      <c r="H184" s="38" t="str">
        <f t="shared" si="5"/>
        <v>01/3/2017</v>
      </c>
    </row>
    <row r="185" spans="1:8" ht="15">
      <c r="A185" s="38">
        <v>2017</v>
      </c>
      <c r="B185" s="38">
        <v>3</v>
      </c>
      <c r="C185" s="12" t="s">
        <v>21</v>
      </c>
      <c r="D185" s="8" t="str">
        <f t="shared" si="4"/>
        <v>Residual 6</v>
      </c>
      <c r="E185" s="9">
        <v>351.56112030000003</v>
      </c>
      <c r="F185" s="38" t="str">
        <f>VLOOKUP(D185,EXPORT_CLASE!$A$2:$B$48,2,FALSE)</f>
        <v>Residuales</v>
      </c>
      <c r="G185" s="38" t="s">
        <v>9</v>
      </c>
      <c r="H185" s="38" t="str">
        <f t="shared" si="5"/>
        <v>01/3/2017</v>
      </c>
    </row>
    <row r="186" spans="1:8" ht="15">
      <c r="A186" s="38">
        <v>2017</v>
      </c>
      <c r="B186" s="38">
        <v>3</v>
      </c>
      <c r="C186" s="12" t="s">
        <v>22</v>
      </c>
      <c r="D186" s="8" t="str">
        <f t="shared" si="4"/>
        <v>Fuel Oils</v>
      </c>
      <c r="E186" s="9">
        <v>743.60101982000003</v>
      </c>
      <c r="F186" s="38" t="str">
        <f>VLOOKUP(D186,EXPORT_CLASE!$A$2:$B$48,2,FALSE)</f>
        <v>Gasolinas/Nafta</v>
      </c>
      <c r="G186" s="38" t="s">
        <v>9</v>
      </c>
      <c r="H186" s="38" t="str">
        <f t="shared" si="5"/>
        <v>01/3/2017</v>
      </c>
    </row>
    <row r="187" spans="1:8" ht="15">
      <c r="A187" s="38">
        <v>2017</v>
      </c>
      <c r="B187" s="38">
        <v>3</v>
      </c>
      <c r="C187" s="12" t="s">
        <v>23</v>
      </c>
      <c r="D187" s="8" t="str">
        <f t="shared" si="4"/>
        <v>Heavy Fuel Oil</v>
      </c>
      <c r="E187" s="9">
        <v>0</v>
      </c>
      <c r="F187" s="38" t="str">
        <f>VLOOKUP(D187,EXPORT_CLASE!$A$2:$B$48,2,FALSE)</f>
        <v>Otros</v>
      </c>
      <c r="G187" s="38" t="s">
        <v>9</v>
      </c>
      <c r="H187" s="38" t="str">
        <f t="shared" si="5"/>
        <v>01/3/2017</v>
      </c>
    </row>
    <row r="188" spans="1:8" ht="15">
      <c r="A188" s="38">
        <v>2017</v>
      </c>
      <c r="B188" s="38">
        <v>3</v>
      </c>
      <c r="C188" s="12" t="s">
        <v>24</v>
      </c>
      <c r="D188" s="8" t="str">
        <f t="shared" si="4"/>
        <v>Otros</v>
      </c>
      <c r="E188" s="9">
        <v>0</v>
      </c>
      <c r="F188" s="38" t="str">
        <f>VLOOKUP(D188,EXPORT_CLASE!$A$2:$B$48,2,FALSE)</f>
        <v>Otros</v>
      </c>
      <c r="G188" s="38" t="s">
        <v>9</v>
      </c>
      <c r="H188" s="38" t="str">
        <f t="shared" si="5"/>
        <v>01/3/2017</v>
      </c>
    </row>
    <row r="189" spans="1:8" ht="15">
      <c r="A189" s="38">
        <v>2017</v>
      </c>
      <c r="B189" s="38">
        <v>3</v>
      </c>
      <c r="C189" s="12" t="s">
        <v>25</v>
      </c>
      <c r="D189" s="8" t="str">
        <f t="shared" si="4"/>
        <v>Bases Lubricantes</v>
      </c>
      <c r="E189" s="9">
        <v>0</v>
      </c>
      <c r="F189" s="38" t="str">
        <f>VLOOKUP(D189,EXPORT_CLASE!$A$2:$B$48,2,FALSE)</f>
        <v>Otros</v>
      </c>
      <c r="G189" s="38" t="s">
        <v>9</v>
      </c>
      <c r="H189" s="38" t="str">
        <f t="shared" si="5"/>
        <v>01/3/2017</v>
      </c>
    </row>
    <row r="190" spans="1:8" ht="15">
      <c r="A190" s="38">
        <v>2017</v>
      </c>
      <c r="B190" s="38">
        <v>3</v>
      </c>
      <c r="C190" s="12" t="s">
        <v>26</v>
      </c>
      <c r="D190" s="8" t="str">
        <f t="shared" si="4"/>
        <v>Aceites Lubricantes</v>
      </c>
      <c r="E190" s="9">
        <v>4.2281485940286814</v>
      </c>
      <c r="F190" s="38" t="str">
        <f>VLOOKUP(D190,EXPORT_CLASE!$A$2:$B$48,2,FALSE)</f>
        <v>Otros</v>
      </c>
      <c r="G190" s="38" t="s">
        <v>9</v>
      </c>
      <c r="H190" s="38" t="str">
        <f t="shared" si="5"/>
        <v>01/3/2017</v>
      </c>
    </row>
    <row r="191" spans="1:8" ht="15">
      <c r="A191" s="38">
        <v>2017</v>
      </c>
      <c r="B191" s="38">
        <v>3</v>
      </c>
      <c r="C191" s="12" t="s">
        <v>27</v>
      </c>
      <c r="D191" s="8" t="str">
        <f t="shared" si="4"/>
        <v>Grasas Lubricantes</v>
      </c>
      <c r="E191" s="9">
        <v>0.36896485136600227</v>
      </c>
      <c r="F191" s="38" t="str">
        <f>VLOOKUP(D191,EXPORT_CLASE!$A$2:$B$48,2,FALSE)</f>
        <v>Otros</v>
      </c>
      <c r="G191" s="38" t="s">
        <v>9</v>
      </c>
      <c r="H191" s="38" t="str">
        <f t="shared" si="5"/>
        <v>01/3/2017</v>
      </c>
    </row>
    <row r="192" spans="1:8" ht="15">
      <c r="A192" s="38">
        <v>2017</v>
      </c>
      <c r="B192" s="38">
        <v>2</v>
      </c>
      <c r="C192" s="12" t="s">
        <v>8</v>
      </c>
      <c r="D192" s="8" t="str">
        <f t="shared" si="4"/>
        <v>Crudo</v>
      </c>
      <c r="E192" s="9">
        <v>0</v>
      </c>
      <c r="F192" s="38" t="str">
        <f>VLOOKUP(D192,EXPORT_CLASE!$A$2:$B$48,2,FALSE)</f>
        <v>Petróleo</v>
      </c>
      <c r="G192" s="38" t="s">
        <v>9</v>
      </c>
      <c r="H192" s="38" t="str">
        <f t="shared" si="5"/>
        <v>01/2/2017</v>
      </c>
    </row>
    <row r="193" spans="1:8" ht="15">
      <c r="A193" s="38">
        <v>2017</v>
      </c>
      <c r="B193" s="38">
        <v>2</v>
      </c>
      <c r="C193" s="12" t="s">
        <v>10</v>
      </c>
      <c r="D193" s="8" t="str">
        <f t="shared" si="4"/>
        <v>LNG</v>
      </c>
      <c r="E193" s="9">
        <v>5745.6745962000005</v>
      </c>
      <c r="F193" s="38" t="str">
        <f>VLOOKUP(D193,EXPORT_CLASE!$A$2:$B$48,2,FALSE)</f>
        <v>Gas Natural Licuado (GNL)</v>
      </c>
      <c r="G193" s="38" t="s">
        <v>9</v>
      </c>
      <c r="H193" s="38" t="str">
        <f t="shared" si="5"/>
        <v>01/2/2017</v>
      </c>
    </row>
    <row r="194" spans="1:8" ht="15">
      <c r="A194" s="38">
        <v>2017</v>
      </c>
      <c r="B194" s="38">
        <v>2</v>
      </c>
      <c r="C194" s="12" t="s">
        <v>11</v>
      </c>
      <c r="D194" s="8" t="str">
        <f t="shared" si="4"/>
        <v>GLP</v>
      </c>
      <c r="E194" s="9">
        <v>6.6409819999999994E-2</v>
      </c>
      <c r="F194" s="38" t="str">
        <f>VLOOKUP(D194,EXPORT_CLASE!$A$2:$B$48,2,FALSE)</f>
        <v>GLP/Propano/Butano</v>
      </c>
      <c r="G194" s="38" t="s">
        <v>9</v>
      </c>
      <c r="H194" s="38" t="str">
        <f t="shared" si="5"/>
        <v>01/2/2017</v>
      </c>
    </row>
    <row r="195" spans="1:8" ht="15">
      <c r="A195" s="38">
        <v>2017</v>
      </c>
      <c r="B195" s="38">
        <v>2</v>
      </c>
      <c r="C195" s="12" t="s">
        <v>12</v>
      </c>
      <c r="D195" s="8" t="str">
        <f t="shared" ref="D195:D258" si="6">TRIM(C195)</f>
        <v>Butano</v>
      </c>
      <c r="E195" s="9">
        <v>71.656088850000003</v>
      </c>
      <c r="F195" s="38" t="str">
        <f>VLOOKUP(D195,EXPORT_CLASE!$A$2:$B$48,2,FALSE)</f>
        <v>GLP/Propano/Butano</v>
      </c>
      <c r="G195" s="38" t="s">
        <v>9</v>
      </c>
      <c r="H195" s="38" t="str">
        <f t="shared" ref="H195:H258" si="7">"01/"&amp;B195&amp;"/"&amp;A195</f>
        <v>01/2/2017</v>
      </c>
    </row>
    <row r="196" spans="1:8" ht="15">
      <c r="A196" s="38">
        <v>2017</v>
      </c>
      <c r="B196" s="38">
        <v>2</v>
      </c>
      <c r="C196" s="12" t="s">
        <v>13</v>
      </c>
      <c r="D196" s="8" t="str">
        <f t="shared" si="6"/>
        <v>Propano</v>
      </c>
      <c r="E196" s="9">
        <v>171.89410753000001</v>
      </c>
      <c r="F196" s="38" t="str">
        <f>VLOOKUP(D196,EXPORT_CLASE!$A$2:$B$48,2,FALSE)</f>
        <v>GLP/Propano/Butano</v>
      </c>
      <c r="G196" s="38" t="s">
        <v>9</v>
      </c>
      <c r="H196" s="38" t="str">
        <f t="shared" si="7"/>
        <v>01/2/2017</v>
      </c>
    </row>
    <row r="197" spans="1:8" ht="15">
      <c r="A197" s="38">
        <v>2017</v>
      </c>
      <c r="B197" s="38">
        <v>2</v>
      </c>
      <c r="C197" s="12" t="s">
        <v>14</v>
      </c>
      <c r="D197" s="8" t="str">
        <f t="shared" si="6"/>
        <v>Gasolina Natural</v>
      </c>
      <c r="E197" s="9">
        <v>977.87536578000004</v>
      </c>
      <c r="F197" s="38" t="str">
        <f>VLOOKUP(D197,EXPORT_CLASE!$A$2:$B$48,2,FALSE)</f>
        <v>Gasolinas/Nafta</v>
      </c>
      <c r="G197" s="38" t="s">
        <v>9</v>
      </c>
      <c r="H197" s="38" t="str">
        <f t="shared" si="7"/>
        <v>01/2/2017</v>
      </c>
    </row>
    <row r="198" spans="1:8" ht="15">
      <c r="A198" s="38">
        <v>2017</v>
      </c>
      <c r="B198" s="38">
        <v>2</v>
      </c>
      <c r="C198" s="12" t="s">
        <v>15</v>
      </c>
      <c r="D198" s="8" t="str">
        <f t="shared" si="6"/>
        <v>Nafta</v>
      </c>
      <c r="E198" s="9">
        <v>615.05774325000004</v>
      </c>
      <c r="F198" s="38" t="str">
        <f>VLOOKUP(D198,EXPORT_CLASE!$A$2:$B$48,2,FALSE)</f>
        <v>Gasolinas/Nafta</v>
      </c>
      <c r="G198" s="38" t="s">
        <v>9</v>
      </c>
      <c r="H198" s="38" t="str">
        <f t="shared" si="7"/>
        <v>01/2/2017</v>
      </c>
    </row>
    <row r="199" spans="1:8" ht="15">
      <c r="A199" s="38">
        <v>2017</v>
      </c>
      <c r="B199" s="38">
        <v>2</v>
      </c>
      <c r="C199" s="13" t="s">
        <v>16</v>
      </c>
      <c r="D199" s="8" t="str">
        <f t="shared" si="6"/>
        <v>Turbo Jet A-1 / Keroturbo</v>
      </c>
      <c r="E199" s="14">
        <v>404.43819400000029</v>
      </c>
      <c r="F199" s="38" t="str">
        <f>VLOOKUP(D199,EXPORT_CLASE!$A$2:$B$48,2,FALSE)</f>
        <v>Keroturbo</v>
      </c>
      <c r="G199" s="38" t="s">
        <v>9</v>
      </c>
      <c r="H199" s="38" t="str">
        <f t="shared" si="7"/>
        <v>01/2/2017</v>
      </c>
    </row>
    <row r="200" spans="1:8" ht="15">
      <c r="A200" s="38">
        <v>2017</v>
      </c>
      <c r="B200" s="38">
        <v>2</v>
      </c>
      <c r="C200" s="12" t="s">
        <v>17</v>
      </c>
      <c r="D200" s="8" t="str">
        <f t="shared" si="6"/>
        <v>MDBS</v>
      </c>
      <c r="E200" s="9">
        <v>0</v>
      </c>
      <c r="F200" s="38" t="str">
        <f>VLOOKUP(D200,EXPORT_CLASE!$A$2:$B$48,2,FALSE)</f>
        <v>Otros</v>
      </c>
      <c r="G200" s="38" t="s">
        <v>9</v>
      </c>
      <c r="H200" s="38" t="str">
        <f t="shared" si="7"/>
        <v>01/2/2017</v>
      </c>
    </row>
    <row r="201" spans="1:8" ht="15">
      <c r="A201" s="38">
        <v>2017</v>
      </c>
      <c r="B201" s="38">
        <v>2</v>
      </c>
      <c r="C201" s="12" t="s">
        <v>18</v>
      </c>
      <c r="D201" s="8" t="str">
        <f t="shared" si="6"/>
        <v>Diesel B-5</v>
      </c>
      <c r="E201" s="9">
        <v>0.14286477</v>
      </c>
      <c r="F201" s="38" t="str">
        <f>VLOOKUP(D201,EXPORT_CLASE!$A$2:$B$48,2,FALSE)</f>
        <v>Diesel 2/DB5</v>
      </c>
      <c r="G201" s="38" t="s">
        <v>9</v>
      </c>
      <c r="H201" s="38" t="str">
        <f t="shared" si="7"/>
        <v>01/2/2017</v>
      </c>
    </row>
    <row r="202" spans="1:8" ht="15">
      <c r="A202" s="38">
        <v>2017</v>
      </c>
      <c r="B202" s="38">
        <v>2</v>
      </c>
      <c r="C202" s="12" t="s">
        <v>19</v>
      </c>
      <c r="D202" s="8" t="str">
        <f t="shared" si="6"/>
        <v>Diesel 2</v>
      </c>
      <c r="E202" s="9">
        <v>152.62208847000002</v>
      </c>
      <c r="F202" s="38" t="str">
        <f>VLOOKUP(D202,EXPORT_CLASE!$A$2:$B$48,2,FALSE)</f>
        <v>Diesel 2/DB5</v>
      </c>
      <c r="G202" s="38" t="s">
        <v>9</v>
      </c>
      <c r="H202" s="38" t="str">
        <f t="shared" si="7"/>
        <v>01/2/2017</v>
      </c>
    </row>
    <row r="203" spans="1:8" ht="15">
      <c r="A203" s="38">
        <v>2017</v>
      </c>
      <c r="B203" s="38">
        <v>2</v>
      </c>
      <c r="C203" s="12" t="s">
        <v>20</v>
      </c>
      <c r="D203" s="8" t="str">
        <f t="shared" si="6"/>
        <v>MGO / Bunkers</v>
      </c>
      <c r="E203" s="9">
        <v>0</v>
      </c>
      <c r="F203" s="38" t="str">
        <f>VLOOKUP(D203,EXPORT_CLASE!$A$2:$B$48,2,FALSE)</f>
        <v>Bunkers</v>
      </c>
      <c r="G203" s="38" t="s">
        <v>9</v>
      </c>
      <c r="H203" s="38" t="str">
        <f t="shared" si="7"/>
        <v>01/2/2017</v>
      </c>
    </row>
    <row r="204" spans="1:8" ht="15">
      <c r="A204" s="38">
        <v>2017</v>
      </c>
      <c r="B204" s="38">
        <v>2</v>
      </c>
      <c r="C204" s="12" t="s">
        <v>21</v>
      </c>
      <c r="D204" s="8" t="str">
        <f t="shared" si="6"/>
        <v>Residual 6</v>
      </c>
      <c r="E204" s="9">
        <v>1008.8693093299997</v>
      </c>
      <c r="F204" s="38" t="str">
        <f>VLOOKUP(D204,EXPORT_CLASE!$A$2:$B$48,2,FALSE)</f>
        <v>Residuales</v>
      </c>
      <c r="G204" s="38" t="s">
        <v>9</v>
      </c>
      <c r="H204" s="38" t="str">
        <f t="shared" si="7"/>
        <v>01/2/2017</v>
      </c>
    </row>
    <row r="205" spans="1:8" ht="15">
      <c r="A205" s="38">
        <v>2017</v>
      </c>
      <c r="B205" s="38">
        <v>2</v>
      </c>
      <c r="C205" s="12" t="s">
        <v>22</v>
      </c>
      <c r="D205" s="8" t="str">
        <f t="shared" si="6"/>
        <v>Fuel Oils</v>
      </c>
      <c r="E205" s="9">
        <v>398.18191468999999</v>
      </c>
      <c r="F205" s="38" t="str">
        <f>VLOOKUP(D205,EXPORT_CLASE!$A$2:$B$48,2,FALSE)</f>
        <v>Gasolinas/Nafta</v>
      </c>
      <c r="G205" s="38" t="s">
        <v>9</v>
      </c>
      <c r="H205" s="38" t="str">
        <f t="shared" si="7"/>
        <v>01/2/2017</v>
      </c>
    </row>
    <row r="206" spans="1:8" ht="15">
      <c r="A206" s="38">
        <v>2017</v>
      </c>
      <c r="B206" s="38">
        <v>2</v>
      </c>
      <c r="C206" s="12" t="s">
        <v>23</v>
      </c>
      <c r="D206" s="8" t="str">
        <f t="shared" si="6"/>
        <v>Heavy Fuel Oil</v>
      </c>
      <c r="E206" s="9">
        <v>0</v>
      </c>
      <c r="F206" s="38" t="str">
        <f>VLOOKUP(D206,EXPORT_CLASE!$A$2:$B$48,2,FALSE)</f>
        <v>Otros</v>
      </c>
      <c r="G206" s="38" t="s">
        <v>9</v>
      </c>
      <c r="H206" s="38" t="str">
        <f t="shared" si="7"/>
        <v>01/2/2017</v>
      </c>
    </row>
    <row r="207" spans="1:8" ht="15">
      <c r="A207" s="38">
        <v>2017</v>
      </c>
      <c r="B207" s="38">
        <v>2</v>
      </c>
      <c r="C207" s="12" t="s">
        <v>24</v>
      </c>
      <c r="D207" s="8" t="str">
        <f t="shared" si="6"/>
        <v>Otros</v>
      </c>
      <c r="E207" s="9">
        <v>0</v>
      </c>
      <c r="F207" s="38" t="str">
        <f>VLOOKUP(D207,EXPORT_CLASE!$A$2:$B$48,2,FALSE)</f>
        <v>Otros</v>
      </c>
      <c r="G207" s="38" t="s">
        <v>9</v>
      </c>
      <c r="H207" s="38" t="str">
        <f t="shared" si="7"/>
        <v>01/2/2017</v>
      </c>
    </row>
    <row r="208" spans="1:8" ht="15">
      <c r="A208" s="38">
        <v>2017</v>
      </c>
      <c r="B208" s="38">
        <v>2</v>
      </c>
      <c r="C208" s="12" t="s">
        <v>25</v>
      </c>
      <c r="D208" s="8" t="str">
        <f t="shared" si="6"/>
        <v>Bases Lubricantes</v>
      </c>
      <c r="E208" s="9">
        <v>0</v>
      </c>
      <c r="F208" s="38" t="str">
        <f>VLOOKUP(D208,EXPORT_CLASE!$A$2:$B$48,2,FALSE)</f>
        <v>Otros</v>
      </c>
      <c r="G208" s="38" t="s">
        <v>9</v>
      </c>
      <c r="H208" s="38" t="str">
        <f t="shared" si="7"/>
        <v>01/2/2017</v>
      </c>
    </row>
    <row r="209" spans="1:8" ht="15">
      <c r="A209" s="38">
        <v>2017</v>
      </c>
      <c r="B209" s="38">
        <v>2</v>
      </c>
      <c r="C209" s="12" t="s">
        <v>26</v>
      </c>
      <c r="D209" s="8" t="str">
        <f t="shared" si="6"/>
        <v>Aceites Lubricantes</v>
      </c>
      <c r="E209" s="9">
        <v>4.45463630882315</v>
      </c>
      <c r="F209" s="38" t="str">
        <f>VLOOKUP(D209,EXPORT_CLASE!$A$2:$B$48,2,FALSE)</f>
        <v>Otros</v>
      </c>
      <c r="G209" s="38" t="s">
        <v>9</v>
      </c>
      <c r="H209" s="38" t="str">
        <f t="shared" si="7"/>
        <v>01/2/2017</v>
      </c>
    </row>
    <row r="210" spans="1:8" ht="15">
      <c r="A210" s="38">
        <v>2017</v>
      </c>
      <c r="B210" s="38">
        <v>2</v>
      </c>
      <c r="C210" s="12" t="s">
        <v>27</v>
      </c>
      <c r="D210" s="8" t="str">
        <f t="shared" si="6"/>
        <v>Grasas Lubricantes</v>
      </c>
      <c r="E210" s="9">
        <v>0.56966650578796052</v>
      </c>
      <c r="F210" s="38" t="str">
        <f>VLOOKUP(D210,EXPORT_CLASE!$A$2:$B$48,2,FALSE)</f>
        <v>Otros</v>
      </c>
      <c r="G210" s="38" t="s">
        <v>9</v>
      </c>
      <c r="H210" s="38" t="str">
        <f t="shared" si="7"/>
        <v>01/2/2017</v>
      </c>
    </row>
    <row r="211" spans="1:8" ht="15">
      <c r="A211" s="38">
        <v>2017</v>
      </c>
      <c r="B211" s="38">
        <v>1</v>
      </c>
      <c r="C211" s="12" t="s">
        <v>8</v>
      </c>
      <c r="D211" s="8" t="str">
        <f t="shared" si="6"/>
        <v>Crudo</v>
      </c>
      <c r="E211" s="9">
        <v>0</v>
      </c>
      <c r="F211" s="38" t="str">
        <f>VLOOKUP(D211,EXPORT_CLASE!$A$2:$B$48,2,FALSE)</f>
        <v>Petróleo</v>
      </c>
      <c r="G211" s="38" t="s">
        <v>9</v>
      </c>
      <c r="H211" s="38" t="str">
        <f t="shared" si="7"/>
        <v>01/1/2017</v>
      </c>
    </row>
    <row r="212" spans="1:8" ht="15">
      <c r="A212" s="38">
        <v>2017</v>
      </c>
      <c r="B212" s="38">
        <v>1</v>
      </c>
      <c r="C212" s="12" t="s">
        <v>10</v>
      </c>
      <c r="D212" s="8" t="str">
        <f t="shared" si="6"/>
        <v>LNG</v>
      </c>
      <c r="E212" s="9">
        <v>4584.1379733000003</v>
      </c>
      <c r="F212" s="38" t="str">
        <f>VLOOKUP(D212,EXPORT_CLASE!$A$2:$B$48,2,FALSE)</f>
        <v>Gas Natural Licuado (GNL)</v>
      </c>
      <c r="G212" s="38" t="s">
        <v>9</v>
      </c>
      <c r="H212" s="38" t="str">
        <f t="shared" si="7"/>
        <v>01/1/2017</v>
      </c>
    </row>
    <row r="213" spans="1:8" ht="15">
      <c r="A213" s="38">
        <v>2017</v>
      </c>
      <c r="B213" s="38">
        <v>1</v>
      </c>
      <c r="C213" s="12" t="s">
        <v>11</v>
      </c>
      <c r="D213" s="8" t="str">
        <f t="shared" si="6"/>
        <v>GLP</v>
      </c>
      <c r="E213" s="9">
        <v>0.11823942000000001</v>
      </c>
      <c r="F213" s="38" t="str">
        <f>VLOOKUP(D213,EXPORT_CLASE!$A$2:$B$48,2,FALSE)</f>
        <v>GLP/Propano/Butano</v>
      </c>
      <c r="G213" s="38" t="s">
        <v>9</v>
      </c>
      <c r="H213" s="38" t="str">
        <f t="shared" si="7"/>
        <v>01/1/2017</v>
      </c>
    </row>
    <row r="214" spans="1:8" ht="15">
      <c r="A214" s="38">
        <v>2017</v>
      </c>
      <c r="B214" s="38">
        <v>1</v>
      </c>
      <c r="C214" s="12" t="s">
        <v>12</v>
      </c>
      <c r="D214" s="8" t="str">
        <f t="shared" si="6"/>
        <v>Butano</v>
      </c>
      <c r="E214" s="9">
        <v>0</v>
      </c>
      <c r="F214" s="38" t="str">
        <f>VLOOKUP(D214,EXPORT_CLASE!$A$2:$B$48,2,FALSE)</f>
        <v>GLP/Propano/Butano</v>
      </c>
      <c r="G214" s="38" t="s">
        <v>9</v>
      </c>
      <c r="H214" s="38" t="str">
        <f t="shared" si="7"/>
        <v>01/1/2017</v>
      </c>
    </row>
    <row r="215" spans="1:8" ht="15">
      <c r="A215" s="38">
        <v>2017</v>
      </c>
      <c r="B215" s="38">
        <v>1</v>
      </c>
      <c r="C215" s="12" t="s">
        <v>13</v>
      </c>
      <c r="D215" s="8" t="str">
        <f t="shared" si="6"/>
        <v>Propano</v>
      </c>
      <c r="E215" s="9">
        <v>4.9550292699999998</v>
      </c>
      <c r="F215" s="38" t="str">
        <f>VLOOKUP(D215,EXPORT_CLASE!$A$2:$B$48,2,FALSE)</f>
        <v>GLP/Propano/Butano</v>
      </c>
      <c r="G215" s="38" t="s">
        <v>9</v>
      </c>
      <c r="H215" s="38" t="str">
        <f t="shared" si="7"/>
        <v>01/1/2017</v>
      </c>
    </row>
    <row r="216" spans="1:8" ht="15">
      <c r="A216" s="38">
        <v>2017</v>
      </c>
      <c r="B216" s="38">
        <v>1</v>
      </c>
      <c r="C216" s="12" t="s">
        <v>14</v>
      </c>
      <c r="D216" s="8" t="str">
        <f t="shared" si="6"/>
        <v>Gasolina Natural</v>
      </c>
      <c r="E216" s="9">
        <v>1301.5439716999997</v>
      </c>
      <c r="F216" s="38" t="str">
        <f>VLOOKUP(D216,EXPORT_CLASE!$A$2:$B$48,2,FALSE)</f>
        <v>Gasolinas/Nafta</v>
      </c>
      <c r="G216" s="38" t="s">
        <v>9</v>
      </c>
      <c r="H216" s="38" t="str">
        <f t="shared" si="7"/>
        <v>01/1/2017</v>
      </c>
    </row>
    <row r="217" spans="1:8" ht="15">
      <c r="A217" s="38">
        <v>2017</v>
      </c>
      <c r="B217" s="38">
        <v>1</v>
      </c>
      <c r="C217" s="13" t="s">
        <v>15</v>
      </c>
      <c r="D217" s="8" t="str">
        <f t="shared" si="6"/>
        <v>Nafta</v>
      </c>
      <c r="E217" s="14">
        <v>880.41316184000016</v>
      </c>
      <c r="F217" s="38" t="str">
        <f>VLOOKUP(D217,EXPORT_CLASE!$A$2:$B$48,2,FALSE)</f>
        <v>Gasolinas/Nafta</v>
      </c>
      <c r="G217" s="38" t="s">
        <v>9</v>
      </c>
      <c r="H217" s="38" t="str">
        <f t="shared" si="7"/>
        <v>01/1/2017</v>
      </c>
    </row>
    <row r="218" spans="1:8" ht="15">
      <c r="A218" s="38">
        <v>2017</v>
      </c>
      <c r="B218" s="38">
        <v>1</v>
      </c>
      <c r="C218" s="38" t="s">
        <v>16</v>
      </c>
      <c r="D218" s="8" t="str">
        <f t="shared" si="6"/>
        <v>Turbo Jet A-1 / Keroturbo</v>
      </c>
      <c r="E218" s="39">
        <v>446.78555609999989</v>
      </c>
      <c r="F218" s="38" t="str">
        <f>VLOOKUP(D218,EXPORT_CLASE!$A$2:$B$48,2,FALSE)</f>
        <v>Keroturbo</v>
      </c>
      <c r="G218" s="38" t="s">
        <v>9</v>
      </c>
      <c r="H218" s="38" t="str">
        <f t="shared" si="7"/>
        <v>01/1/2017</v>
      </c>
    </row>
    <row r="219" spans="1:8" ht="15">
      <c r="A219" s="38">
        <v>2017</v>
      </c>
      <c r="B219" s="38">
        <v>1</v>
      </c>
      <c r="C219" s="38" t="s">
        <v>17</v>
      </c>
      <c r="D219" s="8" t="str">
        <f t="shared" si="6"/>
        <v>MDBS</v>
      </c>
      <c r="E219" s="39">
        <v>0</v>
      </c>
      <c r="F219" s="38" t="str">
        <f>VLOOKUP(D219,EXPORT_CLASE!$A$2:$B$48,2,FALSE)</f>
        <v>Otros</v>
      </c>
      <c r="G219" s="38" t="s">
        <v>9</v>
      </c>
      <c r="H219" s="38" t="str">
        <f t="shared" si="7"/>
        <v>01/1/2017</v>
      </c>
    </row>
    <row r="220" spans="1:8" ht="15">
      <c r="A220" s="38">
        <v>2017</v>
      </c>
      <c r="B220" s="38">
        <v>1</v>
      </c>
      <c r="C220" s="38" t="s">
        <v>18</v>
      </c>
      <c r="D220" s="8" t="str">
        <f t="shared" si="6"/>
        <v>Diesel B-5</v>
      </c>
      <c r="E220" s="39">
        <v>0.28571695999999996</v>
      </c>
      <c r="F220" s="38" t="str">
        <f>VLOOKUP(D220,EXPORT_CLASE!$A$2:$B$48,2,FALSE)</f>
        <v>Diesel 2/DB5</v>
      </c>
      <c r="G220" s="38" t="s">
        <v>9</v>
      </c>
      <c r="H220" s="38" t="str">
        <f t="shared" si="7"/>
        <v>01/1/2017</v>
      </c>
    </row>
    <row r="221" spans="1:8" ht="15">
      <c r="A221" s="38">
        <v>2017</v>
      </c>
      <c r="B221" s="38">
        <v>1</v>
      </c>
      <c r="C221" s="38" t="s">
        <v>19</v>
      </c>
      <c r="D221" s="8" t="str">
        <f t="shared" si="6"/>
        <v>Diesel 2</v>
      </c>
      <c r="E221" s="39">
        <v>144.90474279999998</v>
      </c>
      <c r="F221" s="38" t="str">
        <f>VLOOKUP(D221,EXPORT_CLASE!$A$2:$B$48,2,FALSE)</f>
        <v>Diesel 2/DB5</v>
      </c>
      <c r="G221" s="38" t="s">
        <v>9</v>
      </c>
      <c r="H221" s="38" t="str">
        <f t="shared" si="7"/>
        <v>01/1/2017</v>
      </c>
    </row>
    <row r="222" spans="1:8" ht="15">
      <c r="A222" s="38">
        <v>2017</v>
      </c>
      <c r="B222" s="38">
        <v>1</v>
      </c>
      <c r="C222" s="38" t="s">
        <v>20</v>
      </c>
      <c r="D222" s="8" t="str">
        <f t="shared" si="6"/>
        <v>MGO / Bunkers</v>
      </c>
      <c r="E222" s="39">
        <v>0</v>
      </c>
      <c r="F222" s="38" t="str">
        <f>VLOOKUP(D222,EXPORT_CLASE!$A$2:$B$48,2,FALSE)</f>
        <v>Bunkers</v>
      </c>
      <c r="G222" s="38" t="s">
        <v>9</v>
      </c>
      <c r="H222" s="38" t="str">
        <f t="shared" si="7"/>
        <v>01/1/2017</v>
      </c>
    </row>
    <row r="223" spans="1:8" ht="15">
      <c r="A223" s="38">
        <v>2017</v>
      </c>
      <c r="B223" s="38">
        <v>1</v>
      </c>
      <c r="C223" s="38" t="s">
        <v>21</v>
      </c>
      <c r="D223" s="8" t="str">
        <f t="shared" si="6"/>
        <v>Residual 6</v>
      </c>
      <c r="E223" s="39">
        <v>722.01104770000006</v>
      </c>
      <c r="F223" s="38" t="str">
        <f>VLOOKUP(D223,EXPORT_CLASE!$A$2:$B$48,2,FALSE)</f>
        <v>Residuales</v>
      </c>
      <c r="G223" s="38" t="s">
        <v>9</v>
      </c>
      <c r="H223" s="38" t="str">
        <f t="shared" si="7"/>
        <v>01/1/2017</v>
      </c>
    </row>
    <row r="224" spans="1:8" ht="15">
      <c r="A224" s="38">
        <v>2017</v>
      </c>
      <c r="B224" s="38">
        <v>1</v>
      </c>
      <c r="C224" s="38" t="s">
        <v>22</v>
      </c>
      <c r="D224" s="8" t="str">
        <f t="shared" si="6"/>
        <v>Fuel Oils</v>
      </c>
      <c r="E224" s="39">
        <v>299.13330984999999</v>
      </c>
      <c r="F224" s="38" t="str">
        <f>VLOOKUP(D224,EXPORT_CLASE!$A$2:$B$48,2,FALSE)</f>
        <v>Gasolinas/Nafta</v>
      </c>
      <c r="G224" s="38" t="s">
        <v>9</v>
      </c>
      <c r="H224" s="38" t="str">
        <f t="shared" si="7"/>
        <v>01/1/2017</v>
      </c>
    </row>
    <row r="225" spans="1:8" ht="15">
      <c r="A225" s="38">
        <v>2017</v>
      </c>
      <c r="B225" s="38">
        <v>1</v>
      </c>
      <c r="C225" s="38" t="s">
        <v>23</v>
      </c>
      <c r="D225" s="8" t="str">
        <f t="shared" si="6"/>
        <v>Heavy Fuel Oil</v>
      </c>
      <c r="E225" s="39">
        <v>0</v>
      </c>
      <c r="F225" s="38" t="str">
        <f>VLOOKUP(D225,EXPORT_CLASE!$A$2:$B$48,2,FALSE)</f>
        <v>Otros</v>
      </c>
      <c r="G225" s="38" t="s">
        <v>9</v>
      </c>
      <c r="H225" s="38" t="str">
        <f t="shared" si="7"/>
        <v>01/1/2017</v>
      </c>
    </row>
    <row r="226" spans="1:8" ht="15">
      <c r="A226" s="38">
        <v>2017</v>
      </c>
      <c r="B226" s="38">
        <v>1</v>
      </c>
      <c r="C226" s="38" t="s">
        <v>24</v>
      </c>
      <c r="D226" s="8" t="str">
        <f t="shared" si="6"/>
        <v>Otros</v>
      </c>
      <c r="E226" s="39">
        <v>0</v>
      </c>
      <c r="F226" s="38" t="str">
        <f>VLOOKUP(D226,EXPORT_CLASE!$A$2:$B$48,2,FALSE)</f>
        <v>Otros</v>
      </c>
      <c r="G226" s="38" t="s">
        <v>9</v>
      </c>
      <c r="H226" s="38" t="str">
        <f t="shared" si="7"/>
        <v>01/1/2017</v>
      </c>
    </row>
    <row r="227" spans="1:8" ht="15">
      <c r="A227" s="38">
        <v>2017</v>
      </c>
      <c r="B227" s="38">
        <v>1</v>
      </c>
      <c r="C227" s="38" t="s">
        <v>25</v>
      </c>
      <c r="D227" s="8" t="str">
        <f t="shared" si="6"/>
        <v>Bases Lubricantes</v>
      </c>
      <c r="E227" s="39">
        <v>0</v>
      </c>
      <c r="F227" s="38" t="str">
        <f>VLOOKUP(D227,EXPORT_CLASE!$A$2:$B$48,2,FALSE)</f>
        <v>Otros</v>
      </c>
      <c r="G227" s="38" t="s">
        <v>9</v>
      </c>
      <c r="H227" s="38" t="str">
        <f t="shared" si="7"/>
        <v>01/1/2017</v>
      </c>
    </row>
    <row r="228" spans="1:8" ht="15">
      <c r="A228" s="38">
        <v>2017</v>
      </c>
      <c r="B228" s="38">
        <v>1</v>
      </c>
      <c r="C228" s="38" t="s">
        <v>26</v>
      </c>
      <c r="D228" s="8" t="str">
        <f t="shared" si="6"/>
        <v>Aceites Lubricantes</v>
      </c>
      <c r="E228" s="39">
        <v>4.1872320318582501</v>
      </c>
      <c r="F228" s="38" t="str">
        <f>VLOOKUP(D228,EXPORT_CLASE!$A$2:$B$48,2,FALSE)</f>
        <v>Otros</v>
      </c>
      <c r="G228" s="38" t="s">
        <v>9</v>
      </c>
      <c r="H228" s="38" t="str">
        <f t="shared" si="7"/>
        <v>01/1/2017</v>
      </c>
    </row>
    <row r="229" spans="1:8" ht="15">
      <c r="A229" s="38">
        <v>2017</v>
      </c>
      <c r="B229" s="38">
        <v>1</v>
      </c>
      <c r="C229" s="38" t="s">
        <v>27</v>
      </c>
      <c r="D229" s="8" t="str">
        <f t="shared" si="6"/>
        <v>Grasas Lubricantes</v>
      </c>
      <c r="E229" s="39">
        <v>0.15419672160575859</v>
      </c>
      <c r="F229" s="38" t="str">
        <f>VLOOKUP(D229,EXPORT_CLASE!$A$2:$B$48,2,FALSE)</f>
        <v>Otros</v>
      </c>
      <c r="G229" s="38" t="s">
        <v>9</v>
      </c>
      <c r="H229" s="38" t="str">
        <f t="shared" si="7"/>
        <v>01/1/2017</v>
      </c>
    </row>
    <row r="230" spans="1:8" ht="15">
      <c r="A230" s="38">
        <v>2018</v>
      </c>
      <c r="B230" s="38">
        <v>1</v>
      </c>
      <c r="C230" s="38" t="s">
        <v>8</v>
      </c>
      <c r="D230" s="8" t="str">
        <f t="shared" si="6"/>
        <v>Crudo</v>
      </c>
      <c r="E230" s="39">
        <v>483.69959103999997</v>
      </c>
      <c r="F230" s="38" t="str">
        <f>VLOOKUP(D230,EXPORT_CLASE!$A$2:$B$48,2,FALSE)</f>
        <v>Petróleo</v>
      </c>
      <c r="G230" s="38" t="s">
        <v>9</v>
      </c>
      <c r="H230" s="38" t="str">
        <f t="shared" si="7"/>
        <v>01/1/2018</v>
      </c>
    </row>
    <row r="231" spans="1:8" ht="15">
      <c r="A231" s="38">
        <v>2018</v>
      </c>
      <c r="B231" s="38">
        <v>1</v>
      </c>
      <c r="C231" s="38" t="s">
        <v>28</v>
      </c>
      <c r="D231" s="8" t="str">
        <f t="shared" si="6"/>
        <v>GNL</v>
      </c>
      <c r="E231" s="39">
        <v>4727.6772200000005</v>
      </c>
      <c r="F231" s="38" t="str">
        <f>VLOOKUP(D231,EXPORT_CLASE!$A$2:$B$48,2,FALSE)</f>
        <v>Gas Natural Licuado (GNL)</v>
      </c>
      <c r="G231" s="38" t="s">
        <v>9</v>
      </c>
      <c r="H231" s="38" t="str">
        <f t="shared" si="7"/>
        <v>01/1/2018</v>
      </c>
    </row>
    <row r="232" spans="1:8" ht="15">
      <c r="A232" s="38">
        <v>2018</v>
      </c>
      <c r="B232" s="38">
        <v>1</v>
      </c>
      <c r="C232" s="38" t="s">
        <v>11</v>
      </c>
      <c r="D232" s="8" t="str">
        <f t="shared" si="6"/>
        <v>GLP</v>
      </c>
      <c r="E232" s="39">
        <v>0.11322000000000002</v>
      </c>
      <c r="F232" s="38" t="str">
        <f>VLOOKUP(D232,EXPORT_CLASE!$A$2:$B$48,2,FALSE)</f>
        <v>GLP/Propano/Butano</v>
      </c>
      <c r="G232" s="38" t="s">
        <v>9</v>
      </c>
      <c r="H232" s="38" t="str">
        <f t="shared" si="7"/>
        <v>01/1/2018</v>
      </c>
    </row>
    <row r="233" spans="1:8" ht="15">
      <c r="A233" s="38">
        <v>2018</v>
      </c>
      <c r="B233" s="38">
        <v>1</v>
      </c>
      <c r="C233" s="38" t="s">
        <v>12</v>
      </c>
      <c r="D233" s="8" t="str">
        <f t="shared" si="6"/>
        <v>Butano</v>
      </c>
      <c r="E233" s="39">
        <v>0</v>
      </c>
      <c r="F233" s="38" t="str">
        <f>VLOOKUP(D233,EXPORT_CLASE!$A$2:$B$48,2,FALSE)</f>
        <v>GLP/Propano/Butano</v>
      </c>
      <c r="G233" s="38" t="s">
        <v>9</v>
      </c>
      <c r="H233" s="38" t="str">
        <f t="shared" si="7"/>
        <v>01/1/2018</v>
      </c>
    </row>
    <row r="234" spans="1:8" ht="15">
      <c r="A234" s="38">
        <v>2018</v>
      </c>
      <c r="B234" s="38">
        <v>1</v>
      </c>
      <c r="C234" s="38" t="s">
        <v>13</v>
      </c>
      <c r="D234" s="8" t="str">
        <f t="shared" si="6"/>
        <v>Propano</v>
      </c>
      <c r="E234" s="39">
        <v>6.3277400000000004</v>
      </c>
      <c r="F234" s="38" t="str">
        <f>VLOOKUP(D234,EXPORT_CLASE!$A$2:$B$48,2,FALSE)</f>
        <v>GLP/Propano/Butano</v>
      </c>
      <c r="G234" s="38" t="s">
        <v>9</v>
      </c>
      <c r="H234" s="38" t="str">
        <f t="shared" si="7"/>
        <v>01/1/2018</v>
      </c>
    </row>
    <row r="235" spans="1:8" ht="15">
      <c r="A235" s="38">
        <v>2018</v>
      </c>
      <c r="B235" s="38">
        <v>1</v>
      </c>
      <c r="C235" s="38" t="s">
        <v>14</v>
      </c>
      <c r="D235" s="8" t="str">
        <f t="shared" si="6"/>
        <v>Gasolina Natural</v>
      </c>
      <c r="E235" s="39">
        <v>946.49873234000006</v>
      </c>
      <c r="F235" s="38" t="str">
        <f>VLOOKUP(D235,EXPORT_CLASE!$A$2:$B$48,2,FALSE)</f>
        <v>Gasolinas/Nafta</v>
      </c>
      <c r="G235" s="38" t="s">
        <v>9</v>
      </c>
      <c r="H235" s="38" t="str">
        <f t="shared" si="7"/>
        <v>01/1/2018</v>
      </c>
    </row>
    <row r="236" spans="1:8" ht="15">
      <c r="A236" s="38">
        <v>2018</v>
      </c>
      <c r="B236" s="38">
        <v>1</v>
      </c>
      <c r="C236" s="38" t="s">
        <v>15</v>
      </c>
      <c r="D236" s="8" t="str">
        <f t="shared" si="6"/>
        <v>Nafta</v>
      </c>
      <c r="E236" s="39">
        <v>679.05249259000016</v>
      </c>
      <c r="F236" s="38" t="str">
        <f>VLOOKUP(D236,EXPORT_CLASE!$A$2:$B$48,2,FALSE)</f>
        <v>Gasolinas/Nafta</v>
      </c>
      <c r="G236" s="38" t="s">
        <v>9</v>
      </c>
      <c r="H236" s="38" t="str">
        <f t="shared" si="7"/>
        <v>01/1/2018</v>
      </c>
    </row>
    <row r="237" spans="1:8" ht="15">
      <c r="A237" s="38">
        <v>2018</v>
      </c>
      <c r="B237" s="38">
        <v>1</v>
      </c>
      <c r="C237" s="38" t="s">
        <v>16</v>
      </c>
      <c r="D237" s="8" t="str">
        <f t="shared" si="6"/>
        <v>Turbo Jet A-1 / Keroturbo</v>
      </c>
      <c r="E237" s="39">
        <v>508.50876000000335</v>
      </c>
      <c r="F237" s="38" t="str">
        <f>VLOOKUP(D237,EXPORT_CLASE!$A$2:$B$48,2,FALSE)</f>
        <v>Keroturbo</v>
      </c>
      <c r="G237" s="38" t="s">
        <v>9</v>
      </c>
      <c r="H237" s="38" t="str">
        <f t="shared" si="7"/>
        <v>01/1/2018</v>
      </c>
    </row>
    <row r="238" spans="1:8" ht="15">
      <c r="A238" s="38">
        <v>2018</v>
      </c>
      <c r="B238" s="38">
        <v>1</v>
      </c>
      <c r="C238" s="38" t="s">
        <v>17</v>
      </c>
      <c r="D238" s="8" t="str">
        <f t="shared" si="6"/>
        <v>MDBS</v>
      </c>
      <c r="E238" s="39">
        <v>0</v>
      </c>
      <c r="F238" s="38" t="str">
        <f>VLOOKUP(D238,EXPORT_CLASE!$A$2:$B$48,2,FALSE)</f>
        <v>Otros</v>
      </c>
      <c r="G238" s="38" t="s">
        <v>9</v>
      </c>
      <c r="H238" s="38" t="str">
        <f t="shared" si="7"/>
        <v>01/1/2018</v>
      </c>
    </row>
    <row r="239" spans="1:8" ht="15">
      <c r="A239" s="38">
        <v>2018</v>
      </c>
      <c r="B239" s="38">
        <v>1</v>
      </c>
      <c r="C239" s="38" t="s">
        <v>29</v>
      </c>
      <c r="D239" s="8" t="str">
        <f t="shared" si="6"/>
        <v>Diesel B-5 / VGO</v>
      </c>
      <c r="E239" s="39">
        <v>479.38606000000004</v>
      </c>
      <c r="F239" s="38" t="str">
        <f>VLOOKUP(D239,EXPORT_CLASE!$A$2:$B$48,2,FALSE)</f>
        <v>Diesel 2/DB5</v>
      </c>
      <c r="G239" s="38" t="s">
        <v>9</v>
      </c>
      <c r="H239" s="38" t="str">
        <f t="shared" si="7"/>
        <v>01/1/2018</v>
      </c>
    </row>
    <row r="240" spans="1:8" ht="15">
      <c r="A240" s="38">
        <v>2018</v>
      </c>
      <c r="B240" s="38">
        <v>1</v>
      </c>
      <c r="C240" s="38" t="s">
        <v>19</v>
      </c>
      <c r="D240" s="8" t="str">
        <f t="shared" si="6"/>
        <v>Diesel 2</v>
      </c>
      <c r="E240" s="39">
        <v>287.58508999999987</v>
      </c>
      <c r="F240" s="38" t="str">
        <f>VLOOKUP(D240,EXPORT_CLASE!$A$2:$B$48,2,FALSE)</f>
        <v>Diesel 2/DB5</v>
      </c>
      <c r="G240" s="38" t="s">
        <v>9</v>
      </c>
      <c r="H240" s="38" t="str">
        <f t="shared" si="7"/>
        <v>01/1/2018</v>
      </c>
    </row>
    <row r="241" spans="1:8" ht="15">
      <c r="A241" s="38">
        <v>2018</v>
      </c>
      <c r="B241" s="38">
        <v>1</v>
      </c>
      <c r="C241" s="38" t="s">
        <v>20</v>
      </c>
      <c r="D241" s="8" t="str">
        <f t="shared" si="6"/>
        <v>MGO / Bunkers</v>
      </c>
      <c r="E241" s="39">
        <v>0</v>
      </c>
      <c r="F241" s="38" t="str">
        <f>VLOOKUP(D241,EXPORT_CLASE!$A$2:$B$48,2,FALSE)</f>
        <v>Bunkers</v>
      </c>
      <c r="G241" s="38" t="s">
        <v>9</v>
      </c>
      <c r="H241" s="38" t="str">
        <f t="shared" si="7"/>
        <v>01/1/2018</v>
      </c>
    </row>
    <row r="242" spans="1:8" ht="15">
      <c r="A242" s="38">
        <v>2018</v>
      </c>
      <c r="B242" s="38">
        <v>1</v>
      </c>
      <c r="C242" s="38" t="s">
        <v>21</v>
      </c>
      <c r="D242" s="8" t="str">
        <f t="shared" si="6"/>
        <v>Residual 6</v>
      </c>
      <c r="E242" s="39">
        <v>643.63683000000003</v>
      </c>
      <c r="F242" s="38" t="str">
        <f>VLOOKUP(D242,EXPORT_CLASE!$A$2:$B$48,2,FALSE)</f>
        <v>Residuales</v>
      </c>
      <c r="G242" s="38" t="s">
        <v>9</v>
      </c>
      <c r="H242" s="38" t="str">
        <f t="shared" si="7"/>
        <v>01/1/2018</v>
      </c>
    </row>
    <row r="243" spans="1:8" ht="15">
      <c r="A243" s="38">
        <v>2018</v>
      </c>
      <c r="B243" s="38">
        <v>1</v>
      </c>
      <c r="C243" s="38" t="s">
        <v>30</v>
      </c>
      <c r="D243" s="8" t="str">
        <f t="shared" si="6"/>
        <v>Residual 500</v>
      </c>
      <c r="E243" s="39">
        <v>1109.9271099999999</v>
      </c>
      <c r="F243" s="38" t="str">
        <f>VLOOKUP(D243,EXPORT_CLASE!$A$2:$B$48,2,FALSE)</f>
        <v>Residuales</v>
      </c>
      <c r="G243" s="38" t="s">
        <v>9</v>
      </c>
      <c r="H243" s="38" t="str">
        <f t="shared" si="7"/>
        <v>01/1/2018</v>
      </c>
    </row>
    <row r="244" spans="1:8" ht="15">
      <c r="A244" s="38">
        <v>2018</v>
      </c>
      <c r="B244" s="38">
        <v>1</v>
      </c>
      <c r="C244" s="38" t="s">
        <v>31</v>
      </c>
      <c r="D244" s="8" t="str">
        <f t="shared" si="6"/>
        <v>Fuel Oil</v>
      </c>
      <c r="E244" s="39">
        <v>0</v>
      </c>
      <c r="F244" s="38" t="str">
        <f>VLOOKUP(D244,EXPORT_CLASE!$A$2:$B$48,2,FALSE)</f>
        <v>Gasolinas/Nafta</v>
      </c>
      <c r="G244" s="38" t="s">
        <v>9</v>
      </c>
      <c r="H244" s="38" t="str">
        <f t="shared" si="7"/>
        <v>01/1/2018</v>
      </c>
    </row>
    <row r="245" spans="1:8" ht="15">
      <c r="A245" s="38">
        <v>2018</v>
      </c>
      <c r="B245" s="38">
        <v>1</v>
      </c>
      <c r="C245" s="38" t="s">
        <v>24</v>
      </c>
      <c r="D245" s="8" t="str">
        <f t="shared" si="6"/>
        <v>Otros</v>
      </c>
      <c r="E245" s="39">
        <v>0.6012899670560049</v>
      </c>
      <c r="F245" s="38" t="str">
        <f>VLOOKUP(D245,EXPORT_CLASE!$A$2:$B$48,2,FALSE)</f>
        <v>Otros</v>
      </c>
      <c r="G245" s="38" t="s">
        <v>9</v>
      </c>
      <c r="H245" s="38" t="str">
        <f t="shared" si="7"/>
        <v>01/1/2018</v>
      </c>
    </row>
    <row r="246" spans="1:8" ht="15">
      <c r="A246" s="38">
        <v>2018</v>
      </c>
      <c r="B246" s="38">
        <v>1</v>
      </c>
      <c r="C246" s="38" t="s">
        <v>32</v>
      </c>
      <c r="D246" s="8" t="str">
        <f t="shared" si="6"/>
        <v>Bases Lubricantes</v>
      </c>
      <c r="E246" s="39">
        <v>1.1548382834994465E-2</v>
      </c>
      <c r="F246" s="38" t="str">
        <f>VLOOKUP(D246,EXPORT_CLASE!$A$2:$B$48,2,FALSE)</f>
        <v>Otros</v>
      </c>
      <c r="G246" s="38" t="s">
        <v>9</v>
      </c>
      <c r="H246" s="38" t="str">
        <f t="shared" si="7"/>
        <v>01/1/2018</v>
      </c>
    </row>
    <row r="247" spans="1:8" ht="15">
      <c r="A247" s="38">
        <v>2018</v>
      </c>
      <c r="B247" s="38">
        <v>1</v>
      </c>
      <c r="C247" s="38" t="s">
        <v>33</v>
      </c>
      <c r="D247" s="8" t="str">
        <f t="shared" si="6"/>
        <v>Aceites Lubricantes</v>
      </c>
      <c r="E247" s="39">
        <v>2.1251227317149501</v>
      </c>
      <c r="F247" s="38" t="str">
        <f>VLOOKUP(D247,EXPORT_CLASE!$A$2:$B$48,2,FALSE)</f>
        <v>Otros</v>
      </c>
      <c r="G247" s="38" t="s">
        <v>9</v>
      </c>
      <c r="H247" s="38" t="str">
        <f t="shared" si="7"/>
        <v>01/1/2018</v>
      </c>
    </row>
    <row r="248" spans="1:8" ht="15">
      <c r="A248" s="38">
        <v>2018</v>
      </c>
      <c r="B248" s="38">
        <v>1</v>
      </c>
      <c r="C248" s="38" t="s">
        <v>34</v>
      </c>
      <c r="D248" s="8" t="str">
        <f t="shared" si="6"/>
        <v>Grasas Lubricantes</v>
      </c>
      <c r="E248" s="39">
        <v>0.13975964910697675</v>
      </c>
      <c r="F248" s="38" t="str">
        <f>VLOOKUP(D248,EXPORT_CLASE!$A$2:$B$48,2,FALSE)</f>
        <v>Otros</v>
      </c>
      <c r="G248" s="38" t="s">
        <v>9</v>
      </c>
      <c r="H248" s="38" t="str">
        <f t="shared" si="7"/>
        <v>01/1/2018</v>
      </c>
    </row>
    <row r="249" spans="1:8" ht="15">
      <c r="A249" s="38">
        <v>2018</v>
      </c>
      <c r="B249" s="38">
        <v>2</v>
      </c>
      <c r="C249" s="38" t="s">
        <v>35</v>
      </c>
      <c r="D249" s="8" t="str">
        <f t="shared" si="6"/>
        <v>Crudo</v>
      </c>
      <c r="E249" s="39">
        <v>0</v>
      </c>
      <c r="F249" s="38" t="str">
        <f>VLOOKUP(D249,EXPORT_CLASE!$A$2:$B$48,2,FALSE)</f>
        <v>Petróleo</v>
      </c>
      <c r="G249" s="38" t="s">
        <v>9</v>
      </c>
      <c r="H249" s="38" t="str">
        <f t="shared" si="7"/>
        <v>01/2/2018</v>
      </c>
    </row>
    <row r="250" spans="1:8" ht="15">
      <c r="A250" s="38">
        <v>2018</v>
      </c>
      <c r="B250" s="38">
        <v>2</v>
      </c>
      <c r="C250" s="38" t="s">
        <v>28</v>
      </c>
      <c r="D250" s="8" t="str">
        <f t="shared" si="6"/>
        <v>GNL</v>
      </c>
      <c r="E250" s="39">
        <v>1804.37456</v>
      </c>
      <c r="F250" s="38" t="str">
        <f>VLOOKUP(D250,EXPORT_CLASE!$A$2:$B$48,2,FALSE)</f>
        <v>Gas Natural Licuado (GNL)</v>
      </c>
      <c r="G250" s="38" t="s">
        <v>9</v>
      </c>
      <c r="H250" s="38" t="str">
        <f t="shared" si="7"/>
        <v>01/2/2018</v>
      </c>
    </row>
    <row r="251" spans="1:8" ht="15">
      <c r="A251" s="38">
        <v>2018</v>
      </c>
      <c r="B251" s="38">
        <v>2</v>
      </c>
      <c r="C251" s="38" t="s">
        <v>36</v>
      </c>
      <c r="D251" s="8" t="str">
        <f t="shared" si="6"/>
        <v>GLP</v>
      </c>
      <c r="E251" s="39">
        <v>8.4734415094339627E-2</v>
      </c>
      <c r="F251" s="38" t="str">
        <f>VLOOKUP(D251,EXPORT_CLASE!$A$2:$B$48,2,FALSE)</f>
        <v>GLP/Propano/Butano</v>
      </c>
      <c r="G251" s="38" t="s">
        <v>9</v>
      </c>
      <c r="H251" s="38" t="str">
        <f t="shared" si="7"/>
        <v>01/2/2018</v>
      </c>
    </row>
    <row r="252" spans="1:8" ht="15">
      <c r="A252" s="38">
        <v>2018</v>
      </c>
      <c r="B252" s="38">
        <v>2</v>
      </c>
      <c r="C252" s="38" t="s">
        <v>37</v>
      </c>
      <c r="D252" s="8" t="str">
        <f t="shared" si="6"/>
        <v>Butano</v>
      </c>
      <c r="E252" s="39">
        <v>0</v>
      </c>
      <c r="F252" s="38" t="str">
        <f>VLOOKUP(D252,EXPORT_CLASE!$A$2:$B$48,2,FALSE)</f>
        <v>GLP/Propano/Butano</v>
      </c>
      <c r="G252" s="38" t="s">
        <v>9</v>
      </c>
      <c r="H252" s="38" t="str">
        <f t="shared" si="7"/>
        <v>01/2/2018</v>
      </c>
    </row>
    <row r="253" spans="1:8" ht="15">
      <c r="A253" s="38">
        <v>2018</v>
      </c>
      <c r="B253" s="38">
        <v>2</v>
      </c>
      <c r="C253" s="38" t="s">
        <v>38</v>
      </c>
      <c r="D253" s="8" t="str">
        <f t="shared" si="6"/>
        <v>Propano</v>
      </c>
      <c r="E253" s="39">
        <v>4.8307200000000003</v>
      </c>
      <c r="F253" s="38" t="str">
        <f>VLOOKUP(D253,EXPORT_CLASE!$A$2:$B$48,2,FALSE)</f>
        <v>GLP/Propano/Butano</v>
      </c>
      <c r="G253" s="38" t="s">
        <v>9</v>
      </c>
      <c r="H253" s="38" t="str">
        <f t="shared" si="7"/>
        <v>01/2/2018</v>
      </c>
    </row>
    <row r="254" spans="1:8" ht="15">
      <c r="A254" s="38">
        <v>2018</v>
      </c>
      <c r="B254" s="38">
        <v>2</v>
      </c>
      <c r="C254" s="38" t="s">
        <v>39</v>
      </c>
      <c r="D254" s="8" t="str">
        <f t="shared" si="6"/>
        <v>Gasolina Natural</v>
      </c>
      <c r="E254" s="39">
        <v>642.09577999999999</v>
      </c>
      <c r="F254" s="38" t="str">
        <f>VLOOKUP(D254,EXPORT_CLASE!$A$2:$B$48,2,FALSE)</f>
        <v>Gasolinas/Nafta</v>
      </c>
      <c r="G254" s="38" t="s">
        <v>9</v>
      </c>
      <c r="H254" s="38" t="str">
        <f t="shared" si="7"/>
        <v>01/2/2018</v>
      </c>
    </row>
    <row r="255" spans="1:8" ht="15">
      <c r="A255" s="38">
        <v>2018</v>
      </c>
      <c r="B255" s="38">
        <v>2</v>
      </c>
      <c r="C255" s="38" t="s">
        <v>40</v>
      </c>
      <c r="D255" s="8" t="str">
        <f t="shared" si="6"/>
        <v>Nafta</v>
      </c>
      <c r="E255" s="39">
        <v>443.23743000000002</v>
      </c>
      <c r="F255" s="38" t="str">
        <f>VLOOKUP(D255,EXPORT_CLASE!$A$2:$B$48,2,FALSE)</f>
        <v>Gasolinas/Nafta</v>
      </c>
      <c r="G255" s="38" t="s">
        <v>9</v>
      </c>
      <c r="H255" s="38" t="str">
        <f t="shared" si="7"/>
        <v>01/2/2018</v>
      </c>
    </row>
    <row r="256" spans="1:8" ht="15">
      <c r="A256" s="38">
        <v>2018</v>
      </c>
      <c r="B256" s="38">
        <v>2</v>
      </c>
      <c r="C256" s="38" t="s">
        <v>41</v>
      </c>
      <c r="D256" s="8" t="str">
        <f t="shared" si="6"/>
        <v>Turbo Jet A-1 / Keroturbo</v>
      </c>
      <c r="E256" s="39">
        <v>802.66039425588997</v>
      </c>
      <c r="F256" s="38" t="str">
        <f>VLOOKUP(D256,EXPORT_CLASE!$A$2:$B$48,2,FALSE)</f>
        <v>Keroturbo</v>
      </c>
      <c r="G256" s="38" t="s">
        <v>9</v>
      </c>
      <c r="H256" s="38" t="str">
        <f t="shared" si="7"/>
        <v>01/2/2018</v>
      </c>
    </row>
    <row r="257" spans="1:8" ht="15">
      <c r="A257" s="38">
        <v>2018</v>
      </c>
      <c r="B257" s="38">
        <v>2</v>
      </c>
      <c r="C257" s="38" t="s">
        <v>42</v>
      </c>
      <c r="D257" s="8" t="str">
        <f t="shared" si="6"/>
        <v>MDBS</v>
      </c>
      <c r="E257" s="39">
        <v>0</v>
      </c>
      <c r="F257" s="38" t="str">
        <f>VLOOKUP(D257,EXPORT_CLASE!$A$2:$B$48,2,FALSE)</f>
        <v>Otros</v>
      </c>
      <c r="G257" s="38" t="s">
        <v>9</v>
      </c>
      <c r="H257" s="38" t="str">
        <f t="shared" si="7"/>
        <v>01/2/2018</v>
      </c>
    </row>
    <row r="258" spans="1:8" ht="15">
      <c r="A258" s="38">
        <v>2018</v>
      </c>
      <c r="B258" s="38">
        <v>2</v>
      </c>
      <c r="C258" s="38" t="s">
        <v>43</v>
      </c>
      <c r="D258" s="8" t="str">
        <f t="shared" si="6"/>
        <v>Diesel B-5 / VGO</v>
      </c>
      <c r="E258" s="39">
        <v>301.65582000000006</v>
      </c>
      <c r="F258" s="38" t="str">
        <f>VLOOKUP(D258,EXPORT_CLASE!$A$2:$B$48,2,FALSE)</f>
        <v>Diesel 2/DB5</v>
      </c>
      <c r="G258" s="38" t="s">
        <v>9</v>
      </c>
      <c r="H258" s="38" t="str">
        <f t="shared" si="7"/>
        <v>01/2/2018</v>
      </c>
    </row>
    <row r="259" spans="1:8" ht="15">
      <c r="A259" s="38">
        <v>2018</v>
      </c>
      <c r="B259" s="38">
        <v>2</v>
      </c>
      <c r="C259" s="38" t="s">
        <v>44</v>
      </c>
      <c r="D259" s="8" t="str">
        <f t="shared" ref="D259:D322" si="8">TRIM(C259)</f>
        <v>Diesel 2</v>
      </c>
      <c r="E259" s="39">
        <v>47.426600000000001</v>
      </c>
      <c r="F259" s="38" t="str">
        <f>VLOOKUP(D259,EXPORT_CLASE!$A$2:$B$48,2,FALSE)</f>
        <v>Diesel 2/DB5</v>
      </c>
      <c r="G259" s="38" t="s">
        <v>9</v>
      </c>
      <c r="H259" s="38" t="str">
        <f t="shared" ref="H259:H322" si="9">"01/"&amp;B259&amp;"/"&amp;A259</f>
        <v>01/2/2018</v>
      </c>
    </row>
    <row r="260" spans="1:8" ht="15">
      <c r="A260" s="38">
        <v>2018</v>
      </c>
      <c r="B260" s="38">
        <v>2</v>
      </c>
      <c r="C260" s="38" t="s">
        <v>45</v>
      </c>
      <c r="D260" s="8" t="str">
        <f t="shared" si="8"/>
        <v>MGO / Bunkers</v>
      </c>
      <c r="E260" s="39">
        <v>0</v>
      </c>
      <c r="F260" s="38" t="str">
        <f>VLOOKUP(D260,EXPORT_CLASE!$A$2:$B$48,2,FALSE)</f>
        <v>Bunkers</v>
      </c>
      <c r="G260" s="38" t="s">
        <v>9</v>
      </c>
      <c r="H260" s="38" t="str">
        <f t="shared" si="9"/>
        <v>01/2/2018</v>
      </c>
    </row>
    <row r="261" spans="1:8" ht="15">
      <c r="A261" s="38">
        <v>2018</v>
      </c>
      <c r="B261" s="38">
        <v>2</v>
      </c>
      <c r="C261" s="38" t="s">
        <v>46</v>
      </c>
      <c r="D261" s="8" t="str">
        <f t="shared" si="8"/>
        <v>Residual 6</v>
      </c>
      <c r="E261" s="39">
        <v>383.30002000000002</v>
      </c>
      <c r="F261" s="38" t="str">
        <f>VLOOKUP(D261,EXPORT_CLASE!$A$2:$B$48,2,FALSE)</f>
        <v>Residuales</v>
      </c>
      <c r="G261" s="38" t="s">
        <v>9</v>
      </c>
      <c r="H261" s="38" t="str">
        <f t="shared" si="9"/>
        <v>01/2/2018</v>
      </c>
    </row>
    <row r="262" spans="1:8" ht="15">
      <c r="A262" s="38">
        <v>2018</v>
      </c>
      <c r="B262" s="38">
        <v>2</v>
      </c>
      <c r="C262" s="38" t="s">
        <v>30</v>
      </c>
      <c r="D262" s="8" t="str">
        <f t="shared" si="8"/>
        <v>Residual 500</v>
      </c>
      <c r="E262" s="39">
        <v>990.52404000000001</v>
      </c>
      <c r="F262" s="38" t="str">
        <f>VLOOKUP(D262,EXPORT_CLASE!$A$2:$B$48,2,FALSE)</f>
        <v>Residuales</v>
      </c>
      <c r="G262" s="38" t="s">
        <v>9</v>
      </c>
      <c r="H262" s="38" t="str">
        <f t="shared" si="9"/>
        <v>01/2/2018</v>
      </c>
    </row>
    <row r="263" spans="1:8" ht="15">
      <c r="A263" s="38">
        <v>2018</v>
      </c>
      <c r="B263" s="38">
        <v>2</v>
      </c>
      <c r="C263" s="38" t="s">
        <v>31</v>
      </c>
      <c r="D263" s="8" t="str">
        <f t="shared" si="8"/>
        <v>Fuel Oil</v>
      </c>
      <c r="E263" s="39">
        <v>0</v>
      </c>
      <c r="F263" s="38" t="str">
        <f>VLOOKUP(D263,EXPORT_CLASE!$A$2:$B$48,2,FALSE)</f>
        <v>Gasolinas/Nafta</v>
      </c>
      <c r="G263" s="38" t="s">
        <v>9</v>
      </c>
      <c r="H263" s="38" t="str">
        <f t="shared" si="9"/>
        <v>01/2/2018</v>
      </c>
    </row>
    <row r="264" spans="1:8" ht="15">
      <c r="A264" s="38">
        <v>2018</v>
      </c>
      <c r="B264" s="38">
        <v>2</v>
      </c>
      <c r="C264" s="38" t="s">
        <v>47</v>
      </c>
      <c r="D264" s="8" t="str">
        <f t="shared" si="8"/>
        <v>Otros</v>
      </c>
      <c r="E264" s="39">
        <v>0</v>
      </c>
      <c r="F264" s="38" t="str">
        <f>VLOOKUP(D264,EXPORT_CLASE!$A$2:$B$48,2,FALSE)</f>
        <v>Otros</v>
      </c>
      <c r="G264" s="38" t="s">
        <v>9</v>
      </c>
      <c r="H264" s="38" t="str">
        <f t="shared" si="9"/>
        <v>01/2/2018</v>
      </c>
    </row>
    <row r="265" spans="1:8" ht="15">
      <c r="A265" s="38">
        <v>2018</v>
      </c>
      <c r="B265" s="38">
        <v>2</v>
      </c>
      <c r="C265" s="38" t="s">
        <v>32</v>
      </c>
      <c r="D265" s="8" t="str">
        <f t="shared" si="8"/>
        <v>Bases Lubricantes</v>
      </c>
      <c r="E265" s="39">
        <v>0</v>
      </c>
      <c r="F265" s="38" t="str">
        <f>VLOOKUP(D265,EXPORT_CLASE!$A$2:$B$48,2,FALSE)</f>
        <v>Otros</v>
      </c>
      <c r="G265" s="38" t="s">
        <v>9</v>
      </c>
      <c r="H265" s="38" t="str">
        <f t="shared" si="9"/>
        <v>01/2/2018</v>
      </c>
    </row>
    <row r="266" spans="1:8" ht="15">
      <c r="A266" s="38">
        <v>2018</v>
      </c>
      <c r="B266" s="38">
        <v>2</v>
      </c>
      <c r="C266" s="38" t="s">
        <v>33</v>
      </c>
      <c r="D266" s="8" t="str">
        <f t="shared" si="8"/>
        <v>Aceites Lubricantes</v>
      </c>
      <c r="E266" s="39">
        <v>3.8987013015503873</v>
      </c>
      <c r="F266" s="38" t="str">
        <f>VLOOKUP(D266,EXPORT_CLASE!$A$2:$B$48,2,FALSE)</f>
        <v>Otros</v>
      </c>
      <c r="G266" s="38" t="s">
        <v>9</v>
      </c>
      <c r="H266" s="38" t="str">
        <f t="shared" si="9"/>
        <v>01/2/2018</v>
      </c>
    </row>
    <row r="267" spans="1:8" ht="15">
      <c r="A267" s="38">
        <v>2018</v>
      </c>
      <c r="B267" s="38">
        <v>2</v>
      </c>
      <c r="C267" s="38" t="s">
        <v>34</v>
      </c>
      <c r="D267" s="8" t="str">
        <f t="shared" si="8"/>
        <v>Grasas Lubricantes</v>
      </c>
      <c r="E267" s="39">
        <v>0.49167379514824799</v>
      </c>
      <c r="F267" s="38" t="str">
        <f>VLOOKUP(D267,EXPORT_CLASE!$A$2:$B$48,2,FALSE)</f>
        <v>Otros</v>
      </c>
      <c r="G267" s="38" t="s">
        <v>9</v>
      </c>
      <c r="H267" s="38" t="str">
        <f t="shared" si="9"/>
        <v>01/2/2018</v>
      </c>
    </row>
    <row r="268" spans="1:8" ht="15">
      <c r="A268" s="38">
        <v>2018</v>
      </c>
      <c r="B268" s="38">
        <v>3</v>
      </c>
      <c r="C268" s="38" t="s">
        <v>35</v>
      </c>
      <c r="D268" s="8" t="str">
        <f t="shared" si="8"/>
        <v>Crudo</v>
      </c>
      <c r="E268" s="39">
        <v>447.28819000000004</v>
      </c>
      <c r="F268" s="38" t="str">
        <f>VLOOKUP(D268,EXPORT_CLASE!$A$2:$B$48,2,FALSE)</f>
        <v>Petróleo</v>
      </c>
      <c r="G268" s="38" t="s">
        <v>9</v>
      </c>
      <c r="H268" s="38" t="str">
        <f t="shared" si="9"/>
        <v>01/3/2018</v>
      </c>
    </row>
    <row r="269" spans="1:8" ht="15">
      <c r="A269" s="38">
        <v>2018</v>
      </c>
      <c r="B269" s="38">
        <v>3</v>
      </c>
      <c r="C269" s="38" t="s">
        <v>28</v>
      </c>
      <c r="D269" s="8" t="str">
        <f t="shared" si="8"/>
        <v>GNL</v>
      </c>
      <c r="E269" s="39">
        <v>4559.7027699999999</v>
      </c>
      <c r="F269" s="38" t="str">
        <f>VLOOKUP(D269,EXPORT_CLASE!$A$2:$B$48,2,FALSE)</f>
        <v>Gas Natural Licuado (GNL)</v>
      </c>
      <c r="G269" s="38" t="s">
        <v>9</v>
      </c>
      <c r="H269" s="38" t="str">
        <f t="shared" si="9"/>
        <v>01/3/2018</v>
      </c>
    </row>
    <row r="270" spans="1:8" ht="15">
      <c r="A270" s="38">
        <v>2018</v>
      </c>
      <c r="B270" s="38">
        <v>3</v>
      </c>
      <c r="C270" s="38" t="s">
        <v>36</v>
      </c>
      <c r="D270" s="8" t="str">
        <f t="shared" si="8"/>
        <v>GLP</v>
      </c>
      <c r="E270" s="39">
        <v>7.5480000000000019E-2</v>
      </c>
      <c r="F270" s="38" t="str">
        <f>VLOOKUP(D270,EXPORT_CLASE!$A$2:$B$48,2,FALSE)</f>
        <v>GLP/Propano/Butano</v>
      </c>
      <c r="G270" s="38" t="s">
        <v>9</v>
      </c>
      <c r="H270" s="38" t="str">
        <f t="shared" si="9"/>
        <v>01/3/2018</v>
      </c>
    </row>
    <row r="271" spans="1:8" ht="15">
      <c r="A271" s="38">
        <v>2018</v>
      </c>
      <c r="B271" s="38">
        <v>3</v>
      </c>
      <c r="C271" s="38" t="s">
        <v>37</v>
      </c>
      <c r="D271" s="8" t="str">
        <f t="shared" si="8"/>
        <v>Butano</v>
      </c>
      <c r="E271" s="39">
        <v>0</v>
      </c>
      <c r="F271" s="38" t="str">
        <f>VLOOKUP(D271,EXPORT_CLASE!$A$2:$B$48,2,FALSE)</f>
        <v>GLP/Propano/Butano</v>
      </c>
      <c r="G271" s="38" t="s">
        <v>9</v>
      </c>
      <c r="H271" s="38" t="str">
        <f t="shared" si="9"/>
        <v>01/3/2018</v>
      </c>
    </row>
    <row r="272" spans="1:8" ht="15">
      <c r="A272" s="38">
        <v>2018</v>
      </c>
      <c r="B272" s="38">
        <v>3</v>
      </c>
      <c r="C272" s="38" t="s">
        <v>38</v>
      </c>
      <c r="D272" s="8" t="str">
        <f t="shared" si="8"/>
        <v>Propano</v>
      </c>
      <c r="E272" s="39">
        <v>6.0132399999999997</v>
      </c>
      <c r="F272" s="38" t="str">
        <f>VLOOKUP(D272,EXPORT_CLASE!$A$2:$B$48,2,FALSE)</f>
        <v>GLP/Propano/Butano</v>
      </c>
      <c r="G272" s="38" t="s">
        <v>9</v>
      </c>
      <c r="H272" s="38" t="str">
        <f t="shared" si="9"/>
        <v>01/3/2018</v>
      </c>
    </row>
    <row r="273" spans="1:8" ht="15">
      <c r="A273" s="38">
        <v>2018</v>
      </c>
      <c r="B273" s="38">
        <v>3</v>
      </c>
      <c r="C273" s="38" t="s">
        <v>39</v>
      </c>
      <c r="D273" s="8" t="str">
        <f t="shared" si="8"/>
        <v>Gasolina Natural</v>
      </c>
      <c r="E273" s="39">
        <v>1283.5751399999995</v>
      </c>
      <c r="F273" s="38" t="str">
        <f>VLOOKUP(D273,EXPORT_CLASE!$A$2:$B$48,2,FALSE)</f>
        <v>Gasolinas/Nafta</v>
      </c>
      <c r="G273" s="38" t="s">
        <v>9</v>
      </c>
      <c r="H273" s="38" t="str">
        <f t="shared" si="9"/>
        <v>01/3/2018</v>
      </c>
    </row>
    <row r="274" spans="1:8" ht="15">
      <c r="A274" s="38">
        <v>2018</v>
      </c>
      <c r="B274" s="38">
        <v>3</v>
      </c>
      <c r="C274" s="38" t="s">
        <v>40</v>
      </c>
      <c r="D274" s="8" t="str">
        <f t="shared" si="8"/>
        <v>Nafta</v>
      </c>
      <c r="E274" s="39">
        <v>627.56587999999999</v>
      </c>
      <c r="F274" s="38" t="str">
        <f>VLOOKUP(D274,EXPORT_CLASE!$A$2:$B$48,2,FALSE)</f>
        <v>Gasolinas/Nafta</v>
      </c>
      <c r="G274" s="38" t="s">
        <v>9</v>
      </c>
      <c r="H274" s="38" t="str">
        <f t="shared" si="9"/>
        <v>01/3/2018</v>
      </c>
    </row>
    <row r="275" spans="1:8" ht="15">
      <c r="A275" s="38">
        <v>2018</v>
      </c>
      <c r="B275" s="38">
        <v>3</v>
      </c>
      <c r="C275" s="38" t="s">
        <v>41</v>
      </c>
      <c r="D275" s="8" t="str">
        <f t="shared" si="8"/>
        <v>Turbo Jet A-1 / Keroturbo</v>
      </c>
      <c r="E275" s="39">
        <v>431.14805000000274</v>
      </c>
      <c r="F275" s="38" t="str">
        <f>VLOOKUP(D275,EXPORT_CLASE!$A$2:$B$48,2,FALSE)</f>
        <v>Keroturbo</v>
      </c>
      <c r="G275" s="38" t="s">
        <v>9</v>
      </c>
      <c r="H275" s="38" t="str">
        <f t="shared" si="9"/>
        <v>01/3/2018</v>
      </c>
    </row>
    <row r="276" spans="1:8" ht="15">
      <c r="A276" s="38">
        <v>2018</v>
      </c>
      <c r="B276" s="38">
        <v>3</v>
      </c>
      <c r="C276" s="38" t="s">
        <v>42</v>
      </c>
      <c r="D276" s="8" t="str">
        <f t="shared" si="8"/>
        <v>MDBS</v>
      </c>
      <c r="E276" s="39">
        <v>0</v>
      </c>
      <c r="F276" s="38" t="str">
        <f>VLOOKUP(D276,EXPORT_CLASE!$A$2:$B$48,2,FALSE)</f>
        <v>Otros</v>
      </c>
      <c r="G276" s="38" t="s">
        <v>9</v>
      </c>
      <c r="H276" s="38" t="str">
        <f t="shared" si="9"/>
        <v>01/3/2018</v>
      </c>
    </row>
    <row r="277" spans="1:8" ht="15">
      <c r="A277" s="38">
        <v>2018</v>
      </c>
      <c r="B277" s="38">
        <v>3</v>
      </c>
      <c r="C277" s="38" t="s">
        <v>43</v>
      </c>
      <c r="D277" s="8" t="str">
        <f t="shared" si="8"/>
        <v>Diesel B-5 / VGO</v>
      </c>
      <c r="E277" s="39">
        <v>0</v>
      </c>
      <c r="F277" s="38" t="str">
        <f>VLOOKUP(D277,EXPORT_CLASE!$A$2:$B$48,2,FALSE)</f>
        <v>Diesel 2/DB5</v>
      </c>
      <c r="G277" s="38" t="s">
        <v>9</v>
      </c>
      <c r="H277" s="38" t="str">
        <f t="shared" si="9"/>
        <v>01/3/2018</v>
      </c>
    </row>
    <row r="278" spans="1:8" ht="15">
      <c r="A278" s="38">
        <v>2018</v>
      </c>
      <c r="B278" s="38">
        <v>3</v>
      </c>
      <c r="C278" s="38" t="s">
        <v>44</v>
      </c>
      <c r="D278" s="8" t="str">
        <f t="shared" si="8"/>
        <v>Diesel 2</v>
      </c>
      <c r="E278" s="39">
        <v>50.747719999999958</v>
      </c>
      <c r="F278" s="38" t="str">
        <f>VLOOKUP(D278,EXPORT_CLASE!$A$2:$B$48,2,FALSE)</f>
        <v>Diesel 2/DB5</v>
      </c>
      <c r="G278" s="38" t="s">
        <v>9</v>
      </c>
      <c r="H278" s="38" t="str">
        <f t="shared" si="9"/>
        <v>01/3/2018</v>
      </c>
    </row>
    <row r="279" spans="1:8" ht="15">
      <c r="A279" s="38">
        <v>2018</v>
      </c>
      <c r="B279" s="38">
        <v>3</v>
      </c>
      <c r="C279" s="38" t="s">
        <v>45</v>
      </c>
      <c r="D279" s="8" t="str">
        <f t="shared" si="8"/>
        <v>MGO / Bunkers</v>
      </c>
      <c r="E279" s="39">
        <v>0.30820999999999998</v>
      </c>
      <c r="F279" s="38" t="str">
        <f>VLOOKUP(D279,EXPORT_CLASE!$A$2:$B$48,2,FALSE)</f>
        <v>Bunkers</v>
      </c>
      <c r="G279" s="38" t="s">
        <v>9</v>
      </c>
      <c r="H279" s="38" t="str">
        <f t="shared" si="9"/>
        <v>01/3/2018</v>
      </c>
    </row>
    <row r="280" spans="1:8" ht="15">
      <c r="A280" s="38">
        <v>2018</v>
      </c>
      <c r="B280" s="38">
        <v>3</v>
      </c>
      <c r="C280" s="38" t="s">
        <v>46</v>
      </c>
      <c r="D280" s="8" t="str">
        <f t="shared" si="8"/>
        <v>Residual 6</v>
      </c>
      <c r="E280" s="39">
        <v>470.78763000000004</v>
      </c>
      <c r="F280" s="38" t="str">
        <f>VLOOKUP(D280,EXPORT_CLASE!$A$2:$B$48,2,FALSE)</f>
        <v>Residuales</v>
      </c>
      <c r="G280" s="38" t="s">
        <v>9</v>
      </c>
      <c r="H280" s="38" t="str">
        <f t="shared" si="9"/>
        <v>01/3/2018</v>
      </c>
    </row>
    <row r="281" spans="1:8" ht="15">
      <c r="A281" s="38">
        <v>2018</v>
      </c>
      <c r="B281" s="38">
        <v>3</v>
      </c>
      <c r="C281" s="38" t="s">
        <v>30</v>
      </c>
      <c r="D281" s="8" t="str">
        <f t="shared" si="8"/>
        <v>Residual 500</v>
      </c>
      <c r="E281" s="39">
        <v>1009.41291</v>
      </c>
      <c r="F281" s="38" t="str">
        <f>VLOOKUP(D281,EXPORT_CLASE!$A$2:$B$48,2,FALSE)</f>
        <v>Residuales</v>
      </c>
      <c r="G281" s="38" t="s">
        <v>9</v>
      </c>
      <c r="H281" s="38" t="str">
        <f t="shared" si="9"/>
        <v>01/3/2018</v>
      </c>
    </row>
    <row r="282" spans="1:8" ht="15">
      <c r="A282" s="38">
        <v>2018</v>
      </c>
      <c r="B282" s="38">
        <v>3</v>
      </c>
      <c r="C282" s="38" t="s">
        <v>31</v>
      </c>
      <c r="D282" s="8" t="str">
        <f t="shared" si="8"/>
        <v>Fuel Oil</v>
      </c>
      <c r="E282" s="39">
        <v>0</v>
      </c>
      <c r="F282" s="38" t="str">
        <f>VLOOKUP(D282,EXPORT_CLASE!$A$2:$B$48,2,FALSE)</f>
        <v>Gasolinas/Nafta</v>
      </c>
      <c r="G282" s="38" t="s">
        <v>9</v>
      </c>
      <c r="H282" s="38" t="str">
        <f t="shared" si="9"/>
        <v>01/3/2018</v>
      </c>
    </row>
    <row r="283" spans="1:8" ht="15">
      <c r="A283" s="38">
        <v>2018</v>
      </c>
      <c r="B283" s="38">
        <v>3</v>
      </c>
      <c r="C283" s="38" t="s">
        <v>47</v>
      </c>
      <c r="D283" s="8" t="str">
        <f t="shared" si="8"/>
        <v>Otros</v>
      </c>
      <c r="E283" s="39">
        <v>1.0126988918837978E-2</v>
      </c>
      <c r="F283" s="38" t="str">
        <f>VLOOKUP(D283,EXPORT_CLASE!$A$2:$B$48,2,FALSE)</f>
        <v>Otros</v>
      </c>
      <c r="G283" s="38" t="s">
        <v>9</v>
      </c>
      <c r="H283" s="38" t="str">
        <f t="shared" si="9"/>
        <v>01/3/2018</v>
      </c>
    </row>
    <row r="284" spans="1:8" ht="15">
      <c r="A284" s="38">
        <v>2018</v>
      </c>
      <c r="B284" s="38">
        <v>3</v>
      </c>
      <c r="C284" s="38" t="s">
        <v>32</v>
      </c>
      <c r="D284" s="8" t="str">
        <f t="shared" si="8"/>
        <v>Bases Lubricantes</v>
      </c>
      <c r="E284" s="39">
        <v>3.5173980852713185</v>
      </c>
      <c r="F284" s="38" t="str">
        <f>VLOOKUP(D284,EXPORT_CLASE!$A$2:$B$48,2,FALSE)</f>
        <v>Otros</v>
      </c>
      <c r="G284" s="38" t="s">
        <v>9</v>
      </c>
      <c r="H284" s="38" t="str">
        <f t="shared" si="9"/>
        <v>01/3/2018</v>
      </c>
    </row>
    <row r="285" spans="1:8" ht="15">
      <c r="A285" s="38">
        <v>2018</v>
      </c>
      <c r="B285" s="38">
        <v>3</v>
      </c>
      <c r="C285" s="38" t="s">
        <v>33</v>
      </c>
      <c r="D285" s="8" t="str">
        <f t="shared" si="8"/>
        <v>Aceites Lubricantes</v>
      </c>
      <c r="E285" s="39">
        <v>5.1237893534883705</v>
      </c>
      <c r="F285" s="38" t="str">
        <f>VLOOKUP(D285,EXPORT_CLASE!$A$2:$B$48,2,FALSE)</f>
        <v>Otros</v>
      </c>
      <c r="G285" s="38" t="s">
        <v>9</v>
      </c>
      <c r="H285" s="38" t="str">
        <f t="shared" si="9"/>
        <v>01/3/2018</v>
      </c>
    </row>
    <row r="286" spans="1:8" ht="15">
      <c r="A286" s="38">
        <v>2018</v>
      </c>
      <c r="B286" s="38">
        <v>3</v>
      </c>
      <c r="C286" s="38" t="s">
        <v>34</v>
      </c>
      <c r="D286" s="8" t="str">
        <f t="shared" si="8"/>
        <v>Grasas Lubricantes</v>
      </c>
      <c r="E286" s="39">
        <v>0.56354141229235877</v>
      </c>
      <c r="F286" s="38" t="str">
        <f>VLOOKUP(D286,EXPORT_CLASE!$A$2:$B$48,2,FALSE)</f>
        <v>Otros</v>
      </c>
      <c r="G286" s="38" t="s">
        <v>9</v>
      </c>
      <c r="H286" s="38" t="str">
        <f t="shared" si="9"/>
        <v>01/3/2018</v>
      </c>
    </row>
    <row r="287" spans="1:8" ht="15">
      <c r="A287" s="38">
        <v>2018</v>
      </c>
      <c r="B287" s="38">
        <v>4</v>
      </c>
      <c r="C287" s="38" t="s">
        <v>35</v>
      </c>
      <c r="D287" s="8" t="str">
        <f t="shared" si="8"/>
        <v>Crudo</v>
      </c>
      <c r="E287" s="39">
        <v>0</v>
      </c>
      <c r="F287" s="38" t="str">
        <f>VLOOKUP(D287,EXPORT_CLASE!$A$2:$B$48,2,FALSE)</f>
        <v>Petróleo</v>
      </c>
      <c r="G287" s="38" t="s">
        <v>9</v>
      </c>
      <c r="H287" s="38" t="str">
        <f t="shared" si="9"/>
        <v>01/4/2018</v>
      </c>
    </row>
    <row r="288" spans="1:8" ht="15">
      <c r="A288" s="38">
        <v>2018</v>
      </c>
      <c r="B288" s="38">
        <v>4</v>
      </c>
      <c r="C288" s="38" t="s">
        <v>28</v>
      </c>
      <c r="D288" s="8" t="str">
        <f t="shared" si="8"/>
        <v>GNL</v>
      </c>
      <c r="E288" s="39">
        <v>5791.0142999999998</v>
      </c>
      <c r="F288" s="38" t="str">
        <f>VLOOKUP(D288,EXPORT_CLASE!$A$2:$B$48,2,FALSE)</f>
        <v>Gas Natural Licuado (GNL)</v>
      </c>
      <c r="G288" s="38" t="s">
        <v>9</v>
      </c>
      <c r="H288" s="38" t="str">
        <f t="shared" si="9"/>
        <v>01/4/2018</v>
      </c>
    </row>
    <row r="289" spans="1:8" ht="15">
      <c r="A289" s="38">
        <v>2018</v>
      </c>
      <c r="B289" s="38">
        <v>4</v>
      </c>
      <c r="C289" s="38" t="s">
        <v>36</v>
      </c>
      <c r="D289" s="8" t="str">
        <f t="shared" si="8"/>
        <v>GLP</v>
      </c>
      <c r="E289" s="39">
        <v>2.5160000000000002E-2</v>
      </c>
      <c r="F289" s="38" t="str">
        <f>VLOOKUP(D289,EXPORT_CLASE!$A$2:$B$48,2,FALSE)</f>
        <v>GLP/Propano/Butano</v>
      </c>
      <c r="G289" s="38" t="s">
        <v>9</v>
      </c>
      <c r="H289" s="38" t="str">
        <f t="shared" si="9"/>
        <v>01/4/2018</v>
      </c>
    </row>
    <row r="290" spans="1:8" ht="15">
      <c r="A290" s="38">
        <v>2018</v>
      </c>
      <c r="B290" s="38">
        <v>4</v>
      </c>
      <c r="C290" s="38" t="s">
        <v>37</v>
      </c>
      <c r="D290" s="8" t="str">
        <f t="shared" si="8"/>
        <v>Butano</v>
      </c>
      <c r="E290" s="39">
        <v>2.5160000000000002E-2</v>
      </c>
      <c r="F290" s="38" t="str">
        <f>VLOOKUP(D290,EXPORT_CLASE!$A$2:$B$48,2,FALSE)</f>
        <v>GLP/Propano/Butano</v>
      </c>
      <c r="G290" s="38" t="s">
        <v>9</v>
      </c>
      <c r="H290" s="38" t="str">
        <f t="shared" si="9"/>
        <v>01/4/2018</v>
      </c>
    </row>
    <row r="291" spans="1:8" ht="15">
      <c r="A291" s="38">
        <v>2018</v>
      </c>
      <c r="B291" s="38">
        <v>4</v>
      </c>
      <c r="C291" s="38" t="s">
        <v>38</v>
      </c>
      <c r="D291" s="8" t="str">
        <f t="shared" si="8"/>
        <v>Propano</v>
      </c>
      <c r="E291" s="39">
        <v>5.0005500000000005</v>
      </c>
      <c r="F291" s="38" t="str">
        <f>VLOOKUP(D291,EXPORT_CLASE!$A$2:$B$48,2,FALSE)</f>
        <v>GLP/Propano/Butano</v>
      </c>
      <c r="G291" s="38" t="s">
        <v>9</v>
      </c>
      <c r="H291" s="38" t="str">
        <f t="shared" si="9"/>
        <v>01/4/2018</v>
      </c>
    </row>
    <row r="292" spans="1:8" ht="15">
      <c r="A292" s="38">
        <v>2018</v>
      </c>
      <c r="B292" s="38">
        <v>4</v>
      </c>
      <c r="C292" s="38" t="s">
        <v>39</v>
      </c>
      <c r="D292" s="8" t="str">
        <f t="shared" si="8"/>
        <v>Gasolina Natural</v>
      </c>
      <c r="E292" s="39">
        <v>961.84792999999991</v>
      </c>
      <c r="F292" s="38" t="str">
        <f>VLOOKUP(D292,EXPORT_CLASE!$A$2:$B$48,2,FALSE)</f>
        <v>Gasolinas/Nafta</v>
      </c>
      <c r="G292" s="38" t="s">
        <v>9</v>
      </c>
      <c r="H292" s="38" t="str">
        <f t="shared" si="9"/>
        <v>01/4/2018</v>
      </c>
    </row>
    <row r="293" spans="1:8" ht="15">
      <c r="A293" s="38">
        <v>2018</v>
      </c>
      <c r="B293" s="38">
        <v>4</v>
      </c>
      <c r="C293" s="38" t="s">
        <v>40</v>
      </c>
      <c r="D293" s="8" t="str">
        <f t="shared" si="8"/>
        <v>Nafta</v>
      </c>
      <c r="E293" s="39">
        <v>230.51592000000002</v>
      </c>
      <c r="F293" s="38" t="str">
        <f>VLOOKUP(D293,EXPORT_CLASE!$A$2:$B$48,2,FALSE)</f>
        <v>Gasolinas/Nafta</v>
      </c>
      <c r="G293" s="38" t="s">
        <v>9</v>
      </c>
      <c r="H293" s="38" t="str">
        <f t="shared" si="9"/>
        <v>01/4/2018</v>
      </c>
    </row>
    <row r="294" spans="1:8" ht="15">
      <c r="A294" s="38">
        <v>2018</v>
      </c>
      <c r="B294" s="38">
        <v>4</v>
      </c>
      <c r="C294" s="38" t="s">
        <v>41</v>
      </c>
      <c r="D294" s="8" t="str">
        <f t="shared" si="8"/>
        <v>Turbo Jet A-1 / Keroturbo</v>
      </c>
      <c r="E294" s="39">
        <v>421.36710000000204</v>
      </c>
      <c r="F294" s="38" t="str">
        <f>VLOOKUP(D294,EXPORT_CLASE!$A$2:$B$48,2,FALSE)</f>
        <v>Keroturbo</v>
      </c>
      <c r="G294" s="38" t="s">
        <v>9</v>
      </c>
      <c r="H294" s="38" t="str">
        <f t="shared" si="9"/>
        <v>01/4/2018</v>
      </c>
    </row>
    <row r="295" spans="1:8" ht="15">
      <c r="A295" s="38">
        <v>2018</v>
      </c>
      <c r="B295" s="38">
        <v>4</v>
      </c>
      <c r="C295" s="38" t="s">
        <v>42</v>
      </c>
      <c r="D295" s="8" t="str">
        <f t="shared" si="8"/>
        <v>MDBS</v>
      </c>
      <c r="E295" s="39">
        <v>0</v>
      </c>
      <c r="F295" s="38" t="str">
        <f>VLOOKUP(D295,EXPORT_CLASE!$A$2:$B$48,2,FALSE)</f>
        <v>Otros</v>
      </c>
      <c r="G295" s="38" t="s">
        <v>9</v>
      </c>
      <c r="H295" s="38" t="str">
        <f t="shared" si="9"/>
        <v>01/4/2018</v>
      </c>
    </row>
    <row r="296" spans="1:8" ht="15">
      <c r="A296" s="38">
        <v>2018</v>
      </c>
      <c r="B296" s="38">
        <v>4</v>
      </c>
      <c r="C296" s="38" t="s">
        <v>43</v>
      </c>
      <c r="D296" s="8" t="str">
        <f t="shared" si="8"/>
        <v>Diesel B-5 / VGO</v>
      </c>
      <c r="E296" s="39">
        <v>164.31366999999997</v>
      </c>
      <c r="F296" s="38" t="str">
        <f>VLOOKUP(D296,EXPORT_CLASE!$A$2:$B$48,2,FALSE)</f>
        <v>Diesel 2/DB5</v>
      </c>
      <c r="G296" s="38" t="s">
        <v>9</v>
      </c>
      <c r="H296" s="38" t="str">
        <f t="shared" si="9"/>
        <v>01/4/2018</v>
      </c>
    </row>
    <row r="297" spans="1:8" ht="15">
      <c r="A297" s="38">
        <v>2018</v>
      </c>
      <c r="B297" s="38">
        <v>4</v>
      </c>
      <c r="C297" s="38" t="s">
        <v>44</v>
      </c>
      <c r="D297" s="8" t="str">
        <f t="shared" si="8"/>
        <v>Diesel 2</v>
      </c>
      <c r="E297" s="39">
        <v>48.911039999999993</v>
      </c>
      <c r="F297" s="38" t="str">
        <f>VLOOKUP(D297,EXPORT_CLASE!$A$2:$B$48,2,FALSE)</f>
        <v>Diesel 2/DB5</v>
      </c>
      <c r="G297" s="38" t="s">
        <v>9</v>
      </c>
      <c r="H297" s="38" t="str">
        <f t="shared" si="9"/>
        <v>01/4/2018</v>
      </c>
    </row>
    <row r="298" spans="1:8" ht="15">
      <c r="A298" s="38">
        <v>2018</v>
      </c>
      <c r="B298" s="38">
        <v>4</v>
      </c>
      <c r="C298" s="38" t="s">
        <v>45</v>
      </c>
      <c r="D298" s="8" t="str">
        <f t="shared" si="8"/>
        <v>MGO / Bunkers</v>
      </c>
      <c r="E298" s="39">
        <v>0</v>
      </c>
      <c r="F298" s="38" t="str">
        <f>VLOOKUP(D298,EXPORT_CLASE!$A$2:$B$48,2,FALSE)</f>
        <v>Bunkers</v>
      </c>
      <c r="G298" s="38" t="s">
        <v>9</v>
      </c>
      <c r="H298" s="38" t="str">
        <f t="shared" si="9"/>
        <v>01/4/2018</v>
      </c>
    </row>
    <row r="299" spans="1:8" ht="15">
      <c r="A299" s="38">
        <v>2018</v>
      </c>
      <c r="B299" s="38">
        <v>4</v>
      </c>
      <c r="C299" s="38" t="s">
        <v>46</v>
      </c>
      <c r="D299" s="8" t="str">
        <f t="shared" si="8"/>
        <v>Residual 6</v>
      </c>
      <c r="E299" s="39">
        <v>442.38828000000001</v>
      </c>
      <c r="F299" s="38" t="str">
        <f>VLOOKUP(D299,EXPORT_CLASE!$A$2:$B$48,2,FALSE)</f>
        <v>Residuales</v>
      </c>
      <c r="G299" s="38" t="s">
        <v>9</v>
      </c>
      <c r="H299" s="38" t="str">
        <f t="shared" si="9"/>
        <v>01/4/2018</v>
      </c>
    </row>
    <row r="300" spans="1:8" ht="15">
      <c r="A300" s="38">
        <v>2018</v>
      </c>
      <c r="B300" s="38">
        <v>4</v>
      </c>
      <c r="C300" s="38" t="s">
        <v>30</v>
      </c>
      <c r="D300" s="8" t="str">
        <f t="shared" si="8"/>
        <v>Residual 500</v>
      </c>
      <c r="E300" s="39">
        <v>783.77173999999991</v>
      </c>
      <c r="F300" s="38" t="str">
        <f>VLOOKUP(D300,EXPORT_CLASE!$A$2:$B$48,2,FALSE)</f>
        <v>Residuales</v>
      </c>
      <c r="G300" s="38" t="s">
        <v>9</v>
      </c>
      <c r="H300" s="38" t="str">
        <f t="shared" si="9"/>
        <v>01/4/2018</v>
      </c>
    </row>
    <row r="301" spans="1:8" ht="15">
      <c r="A301" s="38">
        <v>2018</v>
      </c>
      <c r="B301" s="38">
        <v>4</v>
      </c>
      <c r="C301" s="38" t="s">
        <v>31</v>
      </c>
      <c r="D301" s="8" t="str">
        <f t="shared" si="8"/>
        <v>Fuel Oil</v>
      </c>
      <c r="E301" s="39">
        <v>0</v>
      </c>
      <c r="F301" s="38" t="str">
        <f>VLOOKUP(D301,EXPORT_CLASE!$A$2:$B$48,2,FALSE)</f>
        <v>Gasolinas/Nafta</v>
      </c>
      <c r="G301" s="38" t="s">
        <v>9</v>
      </c>
      <c r="H301" s="38" t="str">
        <f t="shared" si="9"/>
        <v>01/4/2018</v>
      </c>
    </row>
    <row r="302" spans="1:8" ht="15">
      <c r="A302" s="38">
        <v>2018</v>
      </c>
      <c r="B302" s="38">
        <v>4</v>
      </c>
      <c r="C302" s="38" t="s">
        <v>47</v>
      </c>
      <c r="D302" s="8" t="str">
        <f t="shared" si="8"/>
        <v>Otros</v>
      </c>
      <c r="E302" s="39">
        <v>0</v>
      </c>
      <c r="F302" s="38" t="str">
        <f>VLOOKUP(D302,EXPORT_CLASE!$A$2:$B$48,2,FALSE)</f>
        <v>Otros</v>
      </c>
      <c r="G302" s="38" t="s">
        <v>9</v>
      </c>
      <c r="H302" s="38" t="str">
        <f t="shared" si="9"/>
        <v>01/4/2018</v>
      </c>
    </row>
    <row r="303" spans="1:8" ht="15">
      <c r="A303" s="38">
        <v>2018</v>
      </c>
      <c r="B303" s="38">
        <v>4</v>
      </c>
      <c r="C303" s="38" t="s">
        <v>32</v>
      </c>
      <c r="D303" s="8" t="str">
        <f t="shared" si="8"/>
        <v>Bases Lubricantes</v>
      </c>
      <c r="E303" s="39">
        <v>0.43809254706533773</v>
      </c>
      <c r="F303" s="38" t="str">
        <f>VLOOKUP(D303,EXPORT_CLASE!$A$2:$B$48,2,FALSE)</f>
        <v>Otros</v>
      </c>
      <c r="G303" s="38" t="s">
        <v>9</v>
      </c>
      <c r="H303" s="38" t="str">
        <f t="shared" si="9"/>
        <v>01/4/2018</v>
      </c>
    </row>
    <row r="304" spans="1:8" ht="15">
      <c r="A304" s="38">
        <v>2018</v>
      </c>
      <c r="B304" s="38">
        <v>4</v>
      </c>
      <c r="C304" s="38" t="s">
        <v>33</v>
      </c>
      <c r="D304" s="8" t="str">
        <f t="shared" si="8"/>
        <v>Aceites Lubricantes</v>
      </c>
      <c r="E304" s="39">
        <v>9.1767428624584717</v>
      </c>
      <c r="F304" s="38" t="str">
        <f>VLOOKUP(D304,EXPORT_CLASE!$A$2:$B$48,2,FALSE)</f>
        <v>Otros</v>
      </c>
      <c r="G304" s="38" t="s">
        <v>9</v>
      </c>
      <c r="H304" s="38" t="str">
        <f t="shared" si="9"/>
        <v>01/4/2018</v>
      </c>
    </row>
    <row r="305" spans="1:8" ht="15">
      <c r="A305" s="38">
        <v>2018</v>
      </c>
      <c r="B305" s="38">
        <v>4</v>
      </c>
      <c r="C305" s="38" t="s">
        <v>34</v>
      </c>
      <c r="D305" s="8" t="str">
        <f t="shared" si="8"/>
        <v>Grasas Lubricantes</v>
      </c>
      <c r="E305" s="39">
        <v>0.32313294606866</v>
      </c>
      <c r="F305" s="38" t="str">
        <f>VLOOKUP(D305,EXPORT_CLASE!$A$2:$B$48,2,FALSE)</f>
        <v>Otros</v>
      </c>
      <c r="G305" s="38" t="s">
        <v>9</v>
      </c>
      <c r="H305" s="38" t="str">
        <f t="shared" si="9"/>
        <v>01/4/2018</v>
      </c>
    </row>
    <row r="306" spans="1:8" ht="15">
      <c r="A306" s="38">
        <v>2018</v>
      </c>
      <c r="B306" s="38">
        <v>5</v>
      </c>
      <c r="C306" s="38" t="s">
        <v>35</v>
      </c>
      <c r="D306" s="8" t="str">
        <f t="shared" si="8"/>
        <v>Crudo</v>
      </c>
      <c r="E306" s="39">
        <v>0</v>
      </c>
      <c r="F306" s="38" t="str">
        <f>VLOOKUP(D306,EXPORT_CLASE!$A$2:$B$48,2,FALSE)</f>
        <v>Petróleo</v>
      </c>
      <c r="G306" s="38" t="s">
        <v>9</v>
      </c>
      <c r="H306" s="38" t="str">
        <f t="shared" si="9"/>
        <v>01/5/2018</v>
      </c>
    </row>
    <row r="307" spans="1:8" ht="15">
      <c r="A307" s="38">
        <v>2018</v>
      </c>
      <c r="B307" s="38">
        <v>5</v>
      </c>
      <c r="C307" s="38" t="s">
        <v>28</v>
      </c>
      <c r="D307" s="8" t="str">
        <f t="shared" si="8"/>
        <v>GNL</v>
      </c>
      <c r="E307" s="39">
        <v>4341.9995800000006</v>
      </c>
      <c r="F307" s="38" t="str">
        <f>VLOOKUP(D307,EXPORT_CLASE!$A$2:$B$48,2,FALSE)</f>
        <v>Gas Natural Licuado (GNL)</v>
      </c>
      <c r="G307" s="38" t="s">
        <v>9</v>
      </c>
      <c r="H307" s="38" t="str">
        <f t="shared" si="9"/>
        <v>01/5/2018</v>
      </c>
    </row>
    <row r="308" spans="1:8" ht="15">
      <c r="A308" s="38">
        <v>2018</v>
      </c>
      <c r="B308" s="38">
        <v>5</v>
      </c>
      <c r="C308" s="38" t="s">
        <v>36</v>
      </c>
      <c r="D308" s="8" t="str">
        <f t="shared" si="8"/>
        <v>GLP</v>
      </c>
      <c r="E308" s="39">
        <v>2.5160000000000002E-2</v>
      </c>
      <c r="F308" s="38" t="str">
        <f>VLOOKUP(D308,EXPORT_CLASE!$A$2:$B$48,2,FALSE)</f>
        <v>GLP/Propano/Butano</v>
      </c>
      <c r="G308" s="38" t="s">
        <v>9</v>
      </c>
      <c r="H308" s="38" t="str">
        <f t="shared" si="9"/>
        <v>01/5/2018</v>
      </c>
    </row>
    <row r="309" spans="1:8" ht="15">
      <c r="A309" s="38">
        <v>2018</v>
      </c>
      <c r="B309" s="38">
        <v>5</v>
      </c>
      <c r="C309" s="38" t="s">
        <v>37</v>
      </c>
      <c r="D309" s="8" t="str">
        <f t="shared" si="8"/>
        <v>Butano</v>
      </c>
      <c r="E309" s="39">
        <v>0</v>
      </c>
      <c r="F309" s="38" t="str">
        <f>VLOOKUP(D309,EXPORT_CLASE!$A$2:$B$48,2,FALSE)</f>
        <v>GLP/Propano/Butano</v>
      </c>
      <c r="G309" s="38" t="s">
        <v>9</v>
      </c>
      <c r="H309" s="38" t="str">
        <f t="shared" si="9"/>
        <v>01/5/2018</v>
      </c>
    </row>
    <row r="310" spans="1:8" ht="15">
      <c r="A310" s="38">
        <v>2018</v>
      </c>
      <c r="B310" s="38">
        <v>5</v>
      </c>
      <c r="C310" s="38" t="s">
        <v>38</v>
      </c>
      <c r="D310" s="8" t="str">
        <f t="shared" si="8"/>
        <v>Propano</v>
      </c>
      <c r="E310" s="39">
        <v>5.7195032900000005</v>
      </c>
      <c r="F310" s="38" t="str">
        <f>VLOOKUP(D310,EXPORT_CLASE!$A$2:$B$48,2,FALSE)</f>
        <v>GLP/Propano/Butano</v>
      </c>
      <c r="G310" s="38" t="s">
        <v>9</v>
      </c>
      <c r="H310" s="38" t="str">
        <f t="shared" si="9"/>
        <v>01/5/2018</v>
      </c>
    </row>
    <row r="311" spans="1:8" ht="15">
      <c r="A311" s="38">
        <v>2018</v>
      </c>
      <c r="B311" s="38">
        <v>5</v>
      </c>
      <c r="C311" s="38" t="s">
        <v>39</v>
      </c>
      <c r="D311" s="8" t="str">
        <f t="shared" si="8"/>
        <v>Gasolina Natural</v>
      </c>
      <c r="E311" s="39">
        <v>1303.6528200000005</v>
      </c>
      <c r="F311" s="38" t="str">
        <f>VLOOKUP(D311,EXPORT_CLASE!$A$2:$B$48,2,FALSE)</f>
        <v>Gasolinas/Nafta</v>
      </c>
      <c r="G311" s="38" t="s">
        <v>9</v>
      </c>
      <c r="H311" s="38" t="str">
        <f t="shared" si="9"/>
        <v>01/5/2018</v>
      </c>
    </row>
    <row r="312" spans="1:8" ht="15">
      <c r="A312" s="38">
        <v>2018</v>
      </c>
      <c r="B312" s="38">
        <v>5</v>
      </c>
      <c r="C312" s="38" t="s">
        <v>40</v>
      </c>
      <c r="D312" s="8" t="str">
        <f t="shared" si="8"/>
        <v>Nafta</v>
      </c>
      <c r="E312" s="39">
        <v>409.27772000000004</v>
      </c>
      <c r="F312" s="38" t="str">
        <f>VLOOKUP(D312,EXPORT_CLASE!$A$2:$B$48,2,FALSE)</f>
        <v>Gasolinas/Nafta</v>
      </c>
      <c r="G312" s="38" t="s">
        <v>9</v>
      </c>
      <c r="H312" s="38" t="str">
        <f t="shared" si="9"/>
        <v>01/5/2018</v>
      </c>
    </row>
    <row r="313" spans="1:8" ht="15">
      <c r="A313" s="38">
        <v>2018</v>
      </c>
      <c r="B313" s="38">
        <v>5</v>
      </c>
      <c r="C313" s="38" t="s">
        <v>41</v>
      </c>
      <c r="D313" s="8" t="str">
        <f t="shared" si="8"/>
        <v>Turbo Jet A-1 / Keroturbo</v>
      </c>
      <c r="E313" s="39">
        <v>399.3395200000017</v>
      </c>
      <c r="F313" s="38" t="str">
        <f>VLOOKUP(D313,EXPORT_CLASE!$A$2:$B$48,2,FALSE)</f>
        <v>Keroturbo</v>
      </c>
      <c r="G313" s="38" t="s">
        <v>9</v>
      </c>
      <c r="H313" s="38" t="str">
        <f t="shared" si="9"/>
        <v>01/5/2018</v>
      </c>
    </row>
    <row r="314" spans="1:8" ht="15">
      <c r="A314" s="38">
        <v>2018</v>
      </c>
      <c r="B314" s="38">
        <v>5</v>
      </c>
      <c r="C314" s="38" t="s">
        <v>42</v>
      </c>
      <c r="D314" s="8" t="str">
        <f t="shared" si="8"/>
        <v>MDBS</v>
      </c>
      <c r="E314" s="39">
        <v>0</v>
      </c>
      <c r="F314" s="38" t="str">
        <f>VLOOKUP(D314,EXPORT_CLASE!$A$2:$B$48,2,FALSE)</f>
        <v>Otros</v>
      </c>
      <c r="G314" s="38" t="s">
        <v>9</v>
      </c>
      <c r="H314" s="38" t="str">
        <f t="shared" si="9"/>
        <v>01/5/2018</v>
      </c>
    </row>
    <row r="315" spans="1:8" ht="15">
      <c r="A315" s="38">
        <v>2018</v>
      </c>
      <c r="B315" s="38">
        <v>5</v>
      </c>
      <c r="C315" s="38" t="s">
        <v>43</v>
      </c>
      <c r="D315" s="8" t="str">
        <f t="shared" si="8"/>
        <v>Diesel B-5 / VGO</v>
      </c>
      <c r="E315" s="39">
        <v>0</v>
      </c>
      <c r="F315" s="38" t="str">
        <f>VLOOKUP(D315,EXPORT_CLASE!$A$2:$B$48,2,FALSE)</f>
        <v>Diesel 2/DB5</v>
      </c>
      <c r="G315" s="38" t="s">
        <v>9</v>
      </c>
      <c r="H315" s="38" t="str">
        <f t="shared" si="9"/>
        <v>01/5/2018</v>
      </c>
    </row>
    <row r="316" spans="1:8" ht="15">
      <c r="A316" s="38">
        <v>2018</v>
      </c>
      <c r="B316" s="38">
        <v>5</v>
      </c>
      <c r="C316" s="38" t="s">
        <v>44</v>
      </c>
      <c r="D316" s="8" t="str">
        <f t="shared" si="8"/>
        <v>Diesel 2</v>
      </c>
      <c r="E316" s="39">
        <v>29.644770000000019</v>
      </c>
      <c r="F316" s="38" t="str">
        <f>VLOOKUP(D316,EXPORT_CLASE!$A$2:$B$48,2,FALSE)</f>
        <v>Diesel 2/DB5</v>
      </c>
      <c r="G316" s="38" t="s">
        <v>9</v>
      </c>
      <c r="H316" s="38" t="str">
        <f t="shared" si="9"/>
        <v>01/5/2018</v>
      </c>
    </row>
    <row r="317" spans="1:8" ht="15">
      <c r="A317" s="38">
        <v>2018</v>
      </c>
      <c r="B317" s="38">
        <v>5</v>
      </c>
      <c r="C317" s="38" t="s">
        <v>45</v>
      </c>
      <c r="D317" s="8" t="str">
        <f t="shared" si="8"/>
        <v>MGO / Bunkers</v>
      </c>
      <c r="E317" s="39">
        <v>0</v>
      </c>
      <c r="F317" s="38" t="str">
        <f>VLOOKUP(D317,EXPORT_CLASE!$A$2:$B$48,2,FALSE)</f>
        <v>Bunkers</v>
      </c>
      <c r="G317" s="38" t="s">
        <v>9</v>
      </c>
      <c r="H317" s="38" t="str">
        <f t="shared" si="9"/>
        <v>01/5/2018</v>
      </c>
    </row>
    <row r="318" spans="1:8" ht="15">
      <c r="A318" s="38">
        <v>2018</v>
      </c>
      <c r="B318" s="38">
        <v>5</v>
      </c>
      <c r="C318" s="38" t="s">
        <v>46</v>
      </c>
      <c r="D318" s="8" t="str">
        <f t="shared" si="8"/>
        <v>Residual 6</v>
      </c>
      <c r="E318" s="39">
        <v>493.12971000000005</v>
      </c>
      <c r="F318" s="38" t="str">
        <f>VLOOKUP(D318,EXPORT_CLASE!$A$2:$B$48,2,FALSE)</f>
        <v>Residuales</v>
      </c>
      <c r="G318" s="38" t="s">
        <v>9</v>
      </c>
      <c r="H318" s="38" t="str">
        <f t="shared" si="9"/>
        <v>01/5/2018</v>
      </c>
    </row>
    <row r="319" spans="1:8" ht="15">
      <c r="A319" s="38">
        <v>2018</v>
      </c>
      <c r="B319" s="38">
        <v>5</v>
      </c>
      <c r="C319" s="38" t="s">
        <v>30</v>
      </c>
      <c r="D319" s="8" t="str">
        <f t="shared" si="8"/>
        <v>Residual 500</v>
      </c>
      <c r="E319" s="39">
        <v>503.73464999999999</v>
      </c>
      <c r="F319" s="38" t="str">
        <f>VLOOKUP(D319,EXPORT_CLASE!$A$2:$B$48,2,FALSE)</f>
        <v>Residuales</v>
      </c>
      <c r="G319" s="38" t="s">
        <v>9</v>
      </c>
      <c r="H319" s="38" t="str">
        <f t="shared" si="9"/>
        <v>01/5/2018</v>
      </c>
    </row>
    <row r="320" spans="1:8" ht="15">
      <c r="A320" s="38">
        <v>2018</v>
      </c>
      <c r="B320" s="38">
        <v>5</v>
      </c>
      <c r="C320" s="38" t="s">
        <v>31</v>
      </c>
      <c r="D320" s="8" t="str">
        <f t="shared" si="8"/>
        <v>Fuel Oil</v>
      </c>
      <c r="E320" s="39">
        <v>0</v>
      </c>
      <c r="F320" s="38" t="str">
        <f>VLOOKUP(D320,EXPORT_CLASE!$A$2:$B$48,2,FALSE)</f>
        <v>Gasolinas/Nafta</v>
      </c>
      <c r="G320" s="38" t="s">
        <v>9</v>
      </c>
      <c r="H320" s="38" t="str">
        <f t="shared" si="9"/>
        <v>01/5/2018</v>
      </c>
    </row>
    <row r="321" spans="1:8" ht="15">
      <c r="A321" s="38">
        <v>2018</v>
      </c>
      <c r="B321" s="38">
        <v>5</v>
      </c>
      <c r="C321" s="38" t="s">
        <v>47</v>
      </c>
      <c r="D321" s="8" t="str">
        <f t="shared" si="8"/>
        <v>Otros</v>
      </c>
      <c r="E321" s="39">
        <v>0</v>
      </c>
      <c r="F321" s="38" t="str">
        <f>VLOOKUP(D321,EXPORT_CLASE!$A$2:$B$48,2,FALSE)</f>
        <v>Otros</v>
      </c>
      <c r="G321" s="38" t="s">
        <v>9</v>
      </c>
      <c r="H321" s="38" t="str">
        <f t="shared" si="9"/>
        <v>01/5/2018</v>
      </c>
    </row>
    <row r="322" spans="1:8" ht="15">
      <c r="A322" s="38">
        <v>2018</v>
      </c>
      <c r="B322" s="38">
        <v>5</v>
      </c>
      <c r="C322" s="38" t="s">
        <v>32</v>
      </c>
      <c r="D322" s="8" t="str">
        <f t="shared" si="8"/>
        <v>Bases Lubricantes</v>
      </c>
      <c r="E322" s="39">
        <v>0.86909953599114065</v>
      </c>
      <c r="F322" s="38" t="str">
        <f>VLOOKUP(D322,EXPORT_CLASE!$A$2:$B$48,2,FALSE)</f>
        <v>Otros</v>
      </c>
      <c r="G322" s="38" t="s">
        <v>9</v>
      </c>
      <c r="H322" s="38" t="str">
        <f t="shared" si="9"/>
        <v>01/5/2018</v>
      </c>
    </row>
    <row r="323" spans="1:8" ht="15">
      <c r="A323" s="38">
        <v>2018</v>
      </c>
      <c r="B323" s="38">
        <v>5</v>
      </c>
      <c r="C323" s="38" t="s">
        <v>33</v>
      </c>
      <c r="D323" s="8" t="str">
        <f t="shared" ref="D323:D386" si="10">TRIM(C323)</f>
        <v>Aceites Lubricantes</v>
      </c>
      <c r="E323" s="39">
        <v>6.6267764456256906</v>
      </c>
      <c r="F323" s="38" t="str">
        <f>VLOOKUP(D323,EXPORT_CLASE!$A$2:$B$48,2,FALSE)</f>
        <v>Otros</v>
      </c>
      <c r="G323" s="38" t="s">
        <v>9</v>
      </c>
      <c r="H323" s="38" t="str">
        <f t="shared" ref="H323:H386" si="11">"01/"&amp;B323&amp;"/"&amp;A323</f>
        <v>01/5/2018</v>
      </c>
    </row>
    <row r="324" spans="1:8" ht="15">
      <c r="A324" s="38">
        <v>2018</v>
      </c>
      <c r="B324" s="38">
        <v>5</v>
      </c>
      <c r="C324" s="38" t="s">
        <v>34</v>
      </c>
      <c r="D324" s="8" t="str">
        <f t="shared" si="10"/>
        <v>Grasas Lubricantes</v>
      </c>
      <c r="E324" s="39">
        <v>0.44858302978959019</v>
      </c>
      <c r="F324" s="38" t="str">
        <f>VLOOKUP(D324,EXPORT_CLASE!$A$2:$B$48,2,FALSE)</f>
        <v>Otros</v>
      </c>
      <c r="G324" s="38" t="s">
        <v>9</v>
      </c>
      <c r="H324" s="38" t="str">
        <f t="shared" si="11"/>
        <v>01/5/2018</v>
      </c>
    </row>
    <row r="325" spans="1:8" ht="15">
      <c r="A325" s="38">
        <v>2018</v>
      </c>
      <c r="B325" s="38">
        <v>6</v>
      </c>
      <c r="C325" s="38" t="s">
        <v>35</v>
      </c>
      <c r="D325" s="8" t="str">
        <f t="shared" si="10"/>
        <v>Crudo</v>
      </c>
      <c r="E325" s="39">
        <v>0</v>
      </c>
      <c r="F325" s="38" t="str">
        <f>VLOOKUP(D325,EXPORT_CLASE!$A$2:$B$48,2,FALSE)</f>
        <v>Petróleo</v>
      </c>
      <c r="G325" s="38" t="s">
        <v>9</v>
      </c>
      <c r="H325" s="38" t="str">
        <f t="shared" si="11"/>
        <v>01/6/2018</v>
      </c>
    </row>
    <row r="326" spans="1:8" ht="15">
      <c r="A326" s="38">
        <v>2018</v>
      </c>
      <c r="B326" s="38">
        <v>6</v>
      </c>
      <c r="C326" s="38" t="s">
        <v>28</v>
      </c>
      <c r="D326" s="8" t="str">
        <f t="shared" si="10"/>
        <v>GNL</v>
      </c>
      <c r="E326" s="39">
        <v>5025.3892099999994</v>
      </c>
      <c r="F326" s="38" t="str">
        <f>VLOOKUP(D326,EXPORT_CLASE!$A$2:$B$48,2,FALSE)</f>
        <v>Gas Natural Licuado (GNL)</v>
      </c>
      <c r="G326" s="38" t="s">
        <v>9</v>
      </c>
      <c r="H326" s="38" t="str">
        <f t="shared" si="11"/>
        <v>01/6/2018</v>
      </c>
    </row>
    <row r="327" spans="1:8" ht="15">
      <c r="A327" s="38">
        <v>2018</v>
      </c>
      <c r="B327" s="38">
        <v>6</v>
      </c>
      <c r="C327" s="38" t="s">
        <v>36</v>
      </c>
      <c r="D327" s="8" t="str">
        <f t="shared" si="10"/>
        <v>GLP</v>
      </c>
      <c r="E327" s="39">
        <v>5.6610000000000001E-2</v>
      </c>
      <c r="F327" s="38" t="str">
        <f>VLOOKUP(D327,EXPORT_CLASE!$A$2:$B$48,2,FALSE)</f>
        <v>GLP/Propano/Butano</v>
      </c>
      <c r="G327" s="38" t="s">
        <v>9</v>
      </c>
      <c r="H327" s="38" t="str">
        <f t="shared" si="11"/>
        <v>01/6/2018</v>
      </c>
    </row>
    <row r="328" spans="1:8" ht="15">
      <c r="A328" s="38">
        <v>2018</v>
      </c>
      <c r="B328" s="38">
        <v>6</v>
      </c>
      <c r="C328" s="38" t="s">
        <v>37</v>
      </c>
      <c r="D328" s="8" t="str">
        <f t="shared" si="10"/>
        <v>Butano</v>
      </c>
      <c r="E328" s="39">
        <v>0</v>
      </c>
      <c r="F328" s="38" t="str">
        <f>VLOOKUP(D328,EXPORT_CLASE!$A$2:$B$48,2,FALSE)</f>
        <v>GLP/Propano/Butano</v>
      </c>
      <c r="G328" s="38" t="s">
        <v>9</v>
      </c>
      <c r="H328" s="38" t="str">
        <f t="shared" si="11"/>
        <v>01/6/2018</v>
      </c>
    </row>
    <row r="329" spans="1:8" ht="15">
      <c r="A329" s="38">
        <v>2018</v>
      </c>
      <c r="B329" s="38">
        <v>6</v>
      </c>
      <c r="C329" s="38" t="s">
        <v>38</v>
      </c>
      <c r="D329" s="8" t="str">
        <f t="shared" si="10"/>
        <v>Propano</v>
      </c>
      <c r="E329" s="39">
        <v>5.1452200000000001</v>
      </c>
      <c r="F329" s="38" t="str">
        <f>VLOOKUP(D329,EXPORT_CLASE!$A$2:$B$48,2,FALSE)</f>
        <v>GLP/Propano/Butano</v>
      </c>
      <c r="G329" s="38" t="s">
        <v>9</v>
      </c>
      <c r="H329" s="38" t="str">
        <f t="shared" si="11"/>
        <v>01/6/2018</v>
      </c>
    </row>
    <row r="330" spans="1:8" ht="15">
      <c r="A330" s="38">
        <v>2018</v>
      </c>
      <c r="B330" s="38">
        <v>6</v>
      </c>
      <c r="C330" s="38" t="s">
        <v>39</v>
      </c>
      <c r="D330" s="8" t="str">
        <f t="shared" si="10"/>
        <v>Gasolina Natural</v>
      </c>
      <c r="E330" s="39">
        <v>1310.3705400000003</v>
      </c>
      <c r="F330" s="38" t="str">
        <f>VLOOKUP(D330,EXPORT_CLASE!$A$2:$B$48,2,FALSE)</f>
        <v>Gasolinas/Nafta</v>
      </c>
      <c r="G330" s="38" t="s">
        <v>9</v>
      </c>
      <c r="H330" s="38" t="str">
        <f t="shared" si="11"/>
        <v>01/6/2018</v>
      </c>
    </row>
    <row r="331" spans="1:8" ht="15">
      <c r="A331" s="38">
        <v>2018</v>
      </c>
      <c r="B331" s="38">
        <v>6</v>
      </c>
      <c r="C331" s="38" t="s">
        <v>40</v>
      </c>
      <c r="D331" s="8" t="str">
        <f t="shared" si="10"/>
        <v>Nafta</v>
      </c>
      <c r="E331" s="39">
        <v>602.34926999999993</v>
      </c>
      <c r="F331" s="38" t="str">
        <f>VLOOKUP(D331,EXPORT_CLASE!$A$2:$B$48,2,FALSE)</f>
        <v>Gasolinas/Nafta</v>
      </c>
      <c r="G331" s="38" t="s">
        <v>9</v>
      </c>
      <c r="H331" s="38" t="str">
        <f t="shared" si="11"/>
        <v>01/6/2018</v>
      </c>
    </row>
    <row r="332" spans="1:8" ht="15">
      <c r="A332" s="38">
        <v>2018</v>
      </c>
      <c r="B332" s="38">
        <v>6</v>
      </c>
      <c r="C332" s="38" t="s">
        <v>41</v>
      </c>
      <c r="D332" s="8" t="str">
        <f t="shared" si="10"/>
        <v>Turbo Jet A-1 / Keroturbo</v>
      </c>
      <c r="E332" s="39">
        <v>552.89099999999996</v>
      </c>
      <c r="F332" s="38" t="str">
        <f>VLOOKUP(D332,EXPORT_CLASE!$A$2:$B$48,2,FALSE)</f>
        <v>Keroturbo</v>
      </c>
      <c r="G332" s="38" t="s">
        <v>9</v>
      </c>
      <c r="H332" s="38" t="str">
        <f t="shared" si="11"/>
        <v>01/6/2018</v>
      </c>
    </row>
    <row r="333" spans="1:8" ht="15">
      <c r="A333" s="38">
        <v>2018</v>
      </c>
      <c r="B333" s="38">
        <v>6</v>
      </c>
      <c r="C333" s="38" t="s">
        <v>42</v>
      </c>
      <c r="D333" s="8" t="str">
        <f t="shared" si="10"/>
        <v>MDBS</v>
      </c>
      <c r="E333" s="39">
        <v>0</v>
      </c>
      <c r="F333" s="38" t="str">
        <f>VLOOKUP(D333,EXPORT_CLASE!$A$2:$B$48,2,FALSE)</f>
        <v>Otros</v>
      </c>
      <c r="G333" s="38" t="s">
        <v>9</v>
      </c>
      <c r="H333" s="38" t="str">
        <f t="shared" si="11"/>
        <v>01/6/2018</v>
      </c>
    </row>
    <row r="334" spans="1:8" ht="15">
      <c r="A334" s="38">
        <v>2018</v>
      </c>
      <c r="B334" s="38">
        <v>6</v>
      </c>
      <c r="C334" s="38" t="s">
        <v>43</v>
      </c>
      <c r="D334" s="8" t="str">
        <f t="shared" si="10"/>
        <v>Diesel B-5 / VGO</v>
      </c>
      <c r="E334" s="39">
        <v>109.86743</v>
      </c>
      <c r="F334" s="38" t="str">
        <f>VLOOKUP(D334,EXPORT_CLASE!$A$2:$B$48,2,FALSE)</f>
        <v>Diesel 2/DB5</v>
      </c>
      <c r="G334" s="38" t="s">
        <v>9</v>
      </c>
      <c r="H334" s="38" t="str">
        <f t="shared" si="11"/>
        <v>01/6/2018</v>
      </c>
    </row>
    <row r="335" spans="1:8" ht="15">
      <c r="A335" s="38">
        <v>2018</v>
      </c>
      <c r="B335" s="38">
        <v>6</v>
      </c>
      <c r="C335" s="38" t="s">
        <v>44</v>
      </c>
      <c r="D335" s="8" t="str">
        <f t="shared" si="10"/>
        <v>Diesel 2</v>
      </c>
      <c r="E335" s="39">
        <v>31.531770000000026</v>
      </c>
      <c r="F335" s="38" t="str">
        <f>VLOOKUP(D335,EXPORT_CLASE!$A$2:$B$48,2,FALSE)</f>
        <v>Diesel 2/DB5</v>
      </c>
      <c r="G335" s="38" t="s">
        <v>9</v>
      </c>
      <c r="H335" s="38" t="str">
        <f t="shared" si="11"/>
        <v>01/6/2018</v>
      </c>
    </row>
    <row r="336" spans="1:8" ht="15">
      <c r="A336" s="38">
        <v>2018</v>
      </c>
      <c r="B336" s="38">
        <v>6</v>
      </c>
      <c r="C336" s="38" t="s">
        <v>45</v>
      </c>
      <c r="D336" s="8" t="str">
        <f t="shared" si="10"/>
        <v>MGO / Bunkers</v>
      </c>
      <c r="E336" s="39">
        <v>0</v>
      </c>
      <c r="F336" s="38" t="str">
        <f>VLOOKUP(D336,EXPORT_CLASE!$A$2:$B$48,2,FALSE)</f>
        <v>Bunkers</v>
      </c>
      <c r="G336" s="38" t="s">
        <v>9</v>
      </c>
      <c r="H336" s="38" t="str">
        <f t="shared" si="11"/>
        <v>01/6/2018</v>
      </c>
    </row>
    <row r="337" spans="1:8" ht="15">
      <c r="A337" s="38">
        <v>2018</v>
      </c>
      <c r="B337" s="38">
        <v>6</v>
      </c>
      <c r="C337" s="38" t="s">
        <v>46</v>
      </c>
      <c r="D337" s="8" t="str">
        <f t="shared" si="10"/>
        <v>Residual 6</v>
      </c>
      <c r="E337" s="39">
        <v>872.70605</v>
      </c>
      <c r="F337" s="38" t="str">
        <f>VLOOKUP(D337,EXPORT_CLASE!$A$2:$B$48,2,FALSE)</f>
        <v>Residuales</v>
      </c>
      <c r="G337" s="38" t="s">
        <v>9</v>
      </c>
      <c r="H337" s="38" t="str">
        <f t="shared" si="11"/>
        <v>01/6/2018</v>
      </c>
    </row>
    <row r="338" spans="1:8" ht="15">
      <c r="A338" s="38">
        <v>2018</v>
      </c>
      <c r="B338" s="38">
        <v>6</v>
      </c>
      <c r="C338" s="38" t="s">
        <v>30</v>
      </c>
      <c r="D338" s="8" t="str">
        <f t="shared" si="10"/>
        <v>Residual 500</v>
      </c>
      <c r="E338" s="39">
        <v>609.82178999999996</v>
      </c>
      <c r="F338" s="38" t="str">
        <f>VLOOKUP(D338,EXPORT_CLASE!$A$2:$B$48,2,FALSE)</f>
        <v>Residuales</v>
      </c>
      <c r="G338" s="38" t="s">
        <v>9</v>
      </c>
      <c r="H338" s="38" t="str">
        <f t="shared" si="11"/>
        <v>01/6/2018</v>
      </c>
    </row>
    <row r="339" spans="1:8" ht="15">
      <c r="A339" s="38">
        <v>2018</v>
      </c>
      <c r="B339" s="38">
        <v>6</v>
      </c>
      <c r="C339" s="38" t="s">
        <v>31</v>
      </c>
      <c r="D339" s="8" t="str">
        <f t="shared" si="10"/>
        <v>Fuel Oil</v>
      </c>
      <c r="E339" s="39">
        <v>0</v>
      </c>
      <c r="F339" s="38" t="str">
        <f>VLOOKUP(D339,EXPORT_CLASE!$A$2:$B$48,2,FALSE)</f>
        <v>Gasolinas/Nafta</v>
      </c>
      <c r="G339" s="38" t="s">
        <v>9</v>
      </c>
      <c r="H339" s="38" t="str">
        <f t="shared" si="11"/>
        <v>01/6/2018</v>
      </c>
    </row>
    <row r="340" spans="1:8" ht="15">
      <c r="A340" s="38">
        <v>2018</v>
      </c>
      <c r="B340" s="38">
        <v>6</v>
      </c>
      <c r="C340" s="38" t="s">
        <v>47</v>
      </c>
      <c r="D340" s="8" t="str">
        <f t="shared" si="10"/>
        <v>Otros</v>
      </c>
      <c r="E340" s="39">
        <v>5.0320000000000004E-2</v>
      </c>
      <c r="F340" s="38" t="str">
        <f>VLOOKUP(D340,EXPORT_CLASE!$A$2:$B$48,2,FALSE)</f>
        <v>Otros</v>
      </c>
      <c r="G340" s="38" t="s">
        <v>9</v>
      </c>
      <c r="H340" s="38" t="str">
        <f t="shared" si="11"/>
        <v>01/6/2018</v>
      </c>
    </row>
    <row r="341" spans="1:8" ht="15">
      <c r="A341" s="38">
        <v>2018</v>
      </c>
      <c r="B341" s="38">
        <v>6</v>
      </c>
      <c r="C341" s="38" t="s">
        <v>32</v>
      </c>
      <c r="D341" s="8" t="str">
        <f t="shared" si="10"/>
        <v>Bases Lubricantes</v>
      </c>
      <c r="E341" s="39">
        <v>0.28713711849390922</v>
      </c>
      <c r="F341" s="38" t="str">
        <f>VLOOKUP(D341,EXPORT_CLASE!$A$2:$B$48,2,FALSE)</f>
        <v>Otros</v>
      </c>
      <c r="G341" s="38" t="s">
        <v>9</v>
      </c>
      <c r="H341" s="38" t="str">
        <f t="shared" si="11"/>
        <v>01/6/2018</v>
      </c>
    </row>
    <row r="342" spans="1:8" ht="15">
      <c r="A342" s="38">
        <v>2018</v>
      </c>
      <c r="B342" s="38">
        <v>6</v>
      </c>
      <c r="C342" s="38" t="s">
        <v>33</v>
      </c>
      <c r="D342" s="8" t="str">
        <f t="shared" si="10"/>
        <v>Aceites Lubricantes</v>
      </c>
      <c r="E342" s="39">
        <v>3.1627559878183837</v>
      </c>
      <c r="F342" s="38" t="str">
        <f>VLOOKUP(D342,EXPORT_CLASE!$A$2:$B$48,2,FALSE)</f>
        <v>Otros</v>
      </c>
      <c r="G342" s="38" t="s">
        <v>9</v>
      </c>
      <c r="H342" s="38" t="str">
        <f t="shared" si="11"/>
        <v>01/6/2018</v>
      </c>
    </row>
    <row r="343" spans="1:8" ht="15">
      <c r="A343" s="38">
        <v>2018</v>
      </c>
      <c r="B343" s="38">
        <v>6</v>
      </c>
      <c r="C343" s="38" t="s">
        <v>34</v>
      </c>
      <c r="D343" s="8" t="str">
        <f t="shared" si="10"/>
        <v>Grasas Lubricantes</v>
      </c>
      <c r="E343" s="39">
        <v>0.12097046068660022</v>
      </c>
      <c r="F343" s="38" t="str">
        <f>VLOOKUP(D343,EXPORT_CLASE!$A$2:$B$48,2,FALSE)</f>
        <v>Otros</v>
      </c>
      <c r="G343" s="38" t="s">
        <v>9</v>
      </c>
      <c r="H343" s="38" t="str">
        <f t="shared" si="11"/>
        <v>01/6/2018</v>
      </c>
    </row>
    <row r="344" spans="1:8" ht="15">
      <c r="A344" s="38">
        <v>2018</v>
      </c>
      <c r="B344" s="38">
        <v>7</v>
      </c>
      <c r="C344" s="38" t="s">
        <v>35</v>
      </c>
      <c r="D344" s="8" t="str">
        <f t="shared" si="10"/>
        <v>Crudo</v>
      </c>
      <c r="E344" s="39">
        <v>463.98814000000004</v>
      </c>
      <c r="F344" s="38" t="str">
        <f>VLOOKUP(D344,EXPORT_CLASE!$A$2:$B$48,2,FALSE)</f>
        <v>Petróleo</v>
      </c>
      <c r="G344" s="38" t="s">
        <v>9</v>
      </c>
      <c r="H344" s="38" t="str">
        <f t="shared" si="11"/>
        <v>01/7/2018</v>
      </c>
    </row>
    <row r="345" spans="1:8" ht="15">
      <c r="A345" s="38">
        <v>2018</v>
      </c>
      <c r="B345" s="38">
        <v>7</v>
      </c>
      <c r="C345" s="38" t="s">
        <v>28</v>
      </c>
      <c r="D345" s="8" t="str">
        <f t="shared" si="10"/>
        <v>GNL</v>
      </c>
      <c r="E345" s="39">
        <v>5454.8515399999997</v>
      </c>
      <c r="F345" s="38" t="str">
        <f>VLOOKUP(D345,EXPORT_CLASE!$A$2:$B$48,2,FALSE)</f>
        <v>Gas Natural Licuado (GNL)</v>
      </c>
      <c r="G345" s="38" t="s">
        <v>9</v>
      </c>
      <c r="H345" s="38" t="str">
        <f t="shared" si="11"/>
        <v>01/7/2018</v>
      </c>
    </row>
    <row r="346" spans="1:8" ht="15">
      <c r="A346" s="38">
        <v>2018</v>
      </c>
      <c r="B346" s="38">
        <v>7</v>
      </c>
      <c r="C346" s="38" t="s">
        <v>36</v>
      </c>
      <c r="D346" s="8" t="str">
        <f t="shared" si="10"/>
        <v>GLP</v>
      </c>
      <c r="E346" s="39">
        <v>4.403E-2</v>
      </c>
      <c r="F346" s="38" t="str">
        <f>VLOOKUP(D346,EXPORT_CLASE!$A$2:$B$48,2,FALSE)</f>
        <v>GLP/Propano/Butano</v>
      </c>
      <c r="G346" s="38" t="s">
        <v>9</v>
      </c>
      <c r="H346" s="38" t="str">
        <f t="shared" si="11"/>
        <v>01/7/2018</v>
      </c>
    </row>
    <row r="347" spans="1:8" ht="15">
      <c r="A347" s="38">
        <v>2018</v>
      </c>
      <c r="B347" s="38">
        <v>7</v>
      </c>
      <c r="C347" s="38" t="s">
        <v>37</v>
      </c>
      <c r="D347" s="8" t="str">
        <f t="shared" si="10"/>
        <v>Butano</v>
      </c>
      <c r="E347" s="39">
        <v>0</v>
      </c>
      <c r="F347" s="38" t="str">
        <f>VLOOKUP(D347,EXPORT_CLASE!$A$2:$B$48,2,FALSE)</f>
        <v>GLP/Propano/Butano</v>
      </c>
      <c r="G347" s="38" t="s">
        <v>9</v>
      </c>
      <c r="H347" s="38" t="str">
        <f t="shared" si="11"/>
        <v>01/7/2018</v>
      </c>
    </row>
    <row r="348" spans="1:8" ht="15">
      <c r="A348" s="38">
        <v>2018</v>
      </c>
      <c r="B348" s="38">
        <v>7</v>
      </c>
      <c r="C348" s="38" t="s">
        <v>38</v>
      </c>
      <c r="D348" s="8" t="str">
        <f t="shared" si="10"/>
        <v>Propano</v>
      </c>
      <c r="E348" s="39">
        <v>5.2269900000000016</v>
      </c>
      <c r="F348" s="38" t="str">
        <f>VLOOKUP(D348,EXPORT_CLASE!$A$2:$B$48,2,FALSE)</f>
        <v>GLP/Propano/Butano</v>
      </c>
      <c r="G348" s="38" t="s">
        <v>9</v>
      </c>
      <c r="H348" s="38" t="str">
        <f t="shared" si="11"/>
        <v>01/7/2018</v>
      </c>
    </row>
    <row r="349" spans="1:8" ht="15">
      <c r="A349" s="38">
        <v>2018</v>
      </c>
      <c r="B349" s="38">
        <v>7</v>
      </c>
      <c r="C349" s="38" t="s">
        <v>39</v>
      </c>
      <c r="D349" s="8" t="str">
        <f t="shared" si="10"/>
        <v>Gasolina Natural</v>
      </c>
      <c r="E349" s="39">
        <v>963.57767999999999</v>
      </c>
      <c r="F349" s="38" t="str">
        <f>VLOOKUP(D349,EXPORT_CLASE!$A$2:$B$48,2,FALSE)</f>
        <v>Gasolinas/Nafta</v>
      </c>
      <c r="G349" s="38" t="s">
        <v>9</v>
      </c>
      <c r="H349" s="38" t="str">
        <f t="shared" si="11"/>
        <v>01/7/2018</v>
      </c>
    </row>
    <row r="350" spans="1:8" ht="15">
      <c r="A350" s="38">
        <v>2018</v>
      </c>
      <c r="B350" s="38">
        <v>7</v>
      </c>
      <c r="C350" s="38" t="s">
        <v>40</v>
      </c>
      <c r="D350" s="8" t="str">
        <f t="shared" si="10"/>
        <v>Nafta</v>
      </c>
      <c r="E350" s="39">
        <v>383.24970000000002</v>
      </c>
      <c r="F350" s="38" t="str">
        <f>VLOOKUP(D350,EXPORT_CLASE!$A$2:$B$48,2,FALSE)</f>
        <v>Gasolinas/Nafta</v>
      </c>
      <c r="G350" s="38" t="s">
        <v>9</v>
      </c>
      <c r="H350" s="38" t="str">
        <f t="shared" si="11"/>
        <v>01/7/2018</v>
      </c>
    </row>
    <row r="351" spans="1:8" ht="15">
      <c r="A351" s="38">
        <v>2018</v>
      </c>
      <c r="B351" s="38">
        <v>7</v>
      </c>
      <c r="C351" s="38" t="s">
        <v>41</v>
      </c>
      <c r="D351" s="8" t="str">
        <f t="shared" si="10"/>
        <v>Turbo Jet A-1 / Keroturbo</v>
      </c>
      <c r="E351" s="39">
        <v>476.44863000000271</v>
      </c>
      <c r="F351" s="38" t="str">
        <f>VLOOKUP(D351,EXPORT_CLASE!$A$2:$B$48,2,FALSE)</f>
        <v>Keroturbo</v>
      </c>
      <c r="G351" s="38" t="s">
        <v>9</v>
      </c>
      <c r="H351" s="38" t="str">
        <f t="shared" si="11"/>
        <v>01/7/2018</v>
      </c>
    </row>
    <row r="352" spans="1:8" ht="15">
      <c r="A352" s="38">
        <v>2018</v>
      </c>
      <c r="B352" s="38">
        <v>7</v>
      </c>
      <c r="C352" s="38" t="s">
        <v>42</v>
      </c>
      <c r="D352" s="8" t="str">
        <f t="shared" si="10"/>
        <v>MDBS</v>
      </c>
      <c r="E352" s="39">
        <v>0</v>
      </c>
      <c r="F352" s="38" t="str">
        <f>VLOOKUP(D352,EXPORT_CLASE!$A$2:$B$48,2,FALSE)</f>
        <v>Otros</v>
      </c>
      <c r="G352" s="38" t="s">
        <v>9</v>
      </c>
      <c r="H352" s="38" t="str">
        <f t="shared" si="11"/>
        <v>01/7/2018</v>
      </c>
    </row>
    <row r="353" spans="1:8" ht="15">
      <c r="A353" s="38">
        <v>2018</v>
      </c>
      <c r="B353" s="38">
        <v>7</v>
      </c>
      <c r="C353" s="38" t="s">
        <v>43</v>
      </c>
      <c r="D353" s="8" t="str">
        <f t="shared" si="10"/>
        <v>Diesel B-5 / VGO</v>
      </c>
      <c r="E353" s="39">
        <v>0</v>
      </c>
      <c r="F353" s="38" t="str">
        <f>VLOOKUP(D353,EXPORT_CLASE!$A$2:$B$48,2,FALSE)</f>
        <v>Diesel 2/DB5</v>
      </c>
      <c r="G353" s="38" t="s">
        <v>9</v>
      </c>
      <c r="H353" s="38" t="str">
        <f t="shared" si="11"/>
        <v>01/7/2018</v>
      </c>
    </row>
    <row r="354" spans="1:8" ht="15">
      <c r="A354" s="38">
        <v>2018</v>
      </c>
      <c r="B354" s="38">
        <v>7</v>
      </c>
      <c r="C354" s="38" t="s">
        <v>44</v>
      </c>
      <c r="D354" s="8" t="str">
        <f t="shared" si="10"/>
        <v>Diesel 2</v>
      </c>
      <c r="E354" s="39">
        <v>66.101609999999937</v>
      </c>
      <c r="F354" s="38" t="str">
        <f>VLOOKUP(D354,EXPORT_CLASE!$A$2:$B$48,2,FALSE)</f>
        <v>Diesel 2/DB5</v>
      </c>
      <c r="G354" s="38" t="s">
        <v>9</v>
      </c>
      <c r="H354" s="38" t="str">
        <f t="shared" si="11"/>
        <v>01/7/2018</v>
      </c>
    </row>
    <row r="355" spans="1:8" ht="15">
      <c r="A355" s="38">
        <v>2018</v>
      </c>
      <c r="B355" s="38">
        <v>7</v>
      </c>
      <c r="C355" s="38" t="s">
        <v>45</v>
      </c>
      <c r="D355" s="8" t="str">
        <f t="shared" si="10"/>
        <v>MGO / Bunkers</v>
      </c>
      <c r="E355" s="39">
        <v>0</v>
      </c>
      <c r="F355" s="38" t="str">
        <f>VLOOKUP(D355,EXPORT_CLASE!$A$2:$B$48,2,FALSE)</f>
        <v>Bunkers</v>
      </c>
      <c r="G355" s="38" t="s">
        <v>9</v>
      </c>
      <c r="H355" s="38" t="str">
        <f t="shared" si="11"/>
        <v>01/7/2018</v>
      </c>
    </row>
    <row r="356" spans="1:8" ht="15">
      <c r="A356" s="38">
        <v>2018</v>
      </c>
      <c r="B356" s="38">
        <v>7</v>
      </c>
      <c r="C356" s="38" t="s">
        <v>46</v>
      </c>
      <c r="D356" s="8" t="str">
        <f t="shared" si="10"/>
        <v>Residual 6</v>
      </c>
      <c r="E356" s="39">
        <v>681.42086000000018</v>
      </c>
      <c r="F356" s="38" t="str">
        <f>VLOOKUP(D356,EXPORT_CLASE!$A$2:$B$48,2,FALSE)</f>
        <v>Residuales</v>
      </c>
      <c r="G356" s="38" t="s">
        <v>9</v>
      </c>
      <c r="H356" s="38" t="str">
        <f t="shared" si="11"/>
        <v>01/7/2018</v>
      </c>
    </row>
    <row r="357" spans="1:8" ht="15">
      <c r="A357" s="38">
        <v>2018</v>
      </c>
      <c r="B357" s="38">
        <v>7</v>
      </c>
      <c r="C357" s="38" t="s">
        <v>30</v>
      </c>
      <c r="D357" s="8" t="str">
        <f t="shared" si="10"/>
        <v>Residual 500</v>
      </c>
      <c r="E357" s="39">
        <v>384.53286000000003</v>
      </c>
      <c r="F357" s="38" t="str">
        <f>VLOOKUP(D357,EXPORT_CLASE!$A$2:$B$48,2,FALSE)</f>
        <v>Residuales</v>
      </c>
      <c r="G357" s="38" t="s">
        <v>9</v>
      </c>
      <c r="H357" s="38" t="str">
        <f t="shared" si="11"/>
        <v>01/7/2018</v>
      </c>
    </row>
    <row r="358" spans="1:8" ht="15">
      <c r="A358" s="38">
        <v>2018</v>
      </c>
      <c r="B358" s="38">
        <v>7</v>
      </c>
      <c r="C358" s="38" t="s">
        <v>31</v>
      </c>
      <c r="D358" s="8" t="str">
        <f t="shared" si="10"/>
        <v>Fuel Oil</v>
      </c>
      <c r="E358" s="39">
        <v>0</v>
      </c>
      <c r="F358" s="38" t="str">
        <f>VLOOKUP(D358,EXPORT_CLASE!$A$2:$B$48,2,FALSE)</f>
        <v>Gasolinas/Nafta</v>
      </c>
      <c r="G358" s="38" t="s">
        <v>9</v>
      </c>
      <c r="H358" s="38" t="str">
        <f t="shared" si="11"/>
        <v>01/7/2018</v>
      </c>
    </row>
    <row r="359" spans="1:8" ht="15">
      <c r="A359" s="38">
        <v>2018</v>
      </c>
      <c r="B359" s="38">
        <v>7</v>
      </c>
      <c r="C359" s="38" t="s">
        <v>47</v>
      </c>
      <c r="D359" s="8" t="str">
        <f t="shared" si="10"/>
        <v>Otros</v>
      </c>
      <c r="E359" s="39">
        <v>0</v>
      </c>
      <c r="F359" s="38" t="str">
        <f>VLOOKUP(D359,EXPORT_CLASE!$A$2:$B$48,2,FALSE)</f>
        <v>Otros</v>
      </c>
      <c r="G359" s="38" t="s">
        <v>9</v>
      </c>
      <c r="H359" s="38" t="str">
        <f t="shared" si="11"/>
        <v>01/7/2018</v>
      </c>
    </row>
    <row r="360" spans="1:8" ht="15">
      <c r="A360" s="38">
        <v>2018</v>
      </c>
      <c r="B360" s="38">
        <v>7</v>
      </c>
      <c r="C360" s="38" t="s">
        <v>32</v>
      </c>
      <c r="D360" s="8" t="str">
        <f t="shared" si="10"/>
        <v>Bases Lubricantes</v>
      </c>
      <c r="E360" s="39">
        <v>0.14627464008859356</v>
      </c>
      <c r="F360" s="38" t="str">
        <f>VLOOKUP(D360,EXPORT_CLASE!$A$2:$B$48,2,FALSE)</f>
        <v>Otros</v>
      </c>
      <c r="G360" s="38" t="s">
        <v>9</v>
      </c>
      <c r="H360" s="38" t="str">
        <f t="shared" si="11"/>
        <v>01/7/2018</v>
      </c>
    </row>
    <row r="361" spans="1:8" ht="15">
      <c r="A361" s="38">
        <v>2018</v>
      </c>
      <c r="B361" s="38">
        <v>7</v>
      </c>
      <c r="C361" s="38" t="s">
        <v>33</v>
      </c>
      <c r="D361" s="8" t="str">
        <f t="shared" si="10"/>
        <v>Aceites Lubricantes</v>
      </c>
      <c r="E361" s="39">
        <v>5.5859458715393133</v>
      </c>
      <c r="F361" s="38" t="str">
        <f>VLOOKUP(D361,EXPORT_CLASE!$A$2:$B$48,2,FALSE)</f>
        <v>Otros</v>
      </c>
      <c r="G361" s="38" t="s">
        <v>9</v>
      </c>
      <c r="H361" s="38" t="str">
        <f t="shared" si="11"/>
        <v>01/7/2018</v>
      </c>
    </row>
    <row r="362" spans="1:8" ht="15">
      <c r="A362" s="38">
        <v>2018</v>
      </c>
      <c r="B362" s="38">
        <v>7</v>
      </c>
      <c r="C362" s="38" t="s">
        <v>34</v>
      </c>
      <c r="D362" s="8" t="str">
        <f t="shared" si="10"/>
        <v>Grasas Lubricantes</v>
      </c>
      <c r="E362" s="39">
        <v>0.52524785437430799</v>
      </c>
      <c r="F362" s="38" t="str">
        <f>VLOOKUP(D362,EXPORT_CLASE!$A$2:$B$48,2,FALSE)</f>
        <v>Otros</v>
      </c>
      <c r="G362" s="38" t="s">
        <v>9</v>
      </c>
      <c r="H362" s="38" t="str">
        <f t="shared" si="11"/>
        <v>01/7/2018</v>
      </c>
    </row>
    <row r="363" spans="1:8" ht="15">
      <c r="A363" s="38">
        <v>2018</v>
      </c>
      <c r="B363" s="38">
        <v>8</v>
      </c>
      <c r="C363" s="38" t="s">
        <v>35</v>
      </c>
      <c r="D363" s="8" t="str">
        <f t="shared" si="10"/>
        <v>Crudo</v>
      </c>
      <c r="E363" s="39">
        <v>282.55309</v>
      </c>
      <c r="F363" s="38" t="str">
        <f>VLOOKUP(D363,EXPORT_CLASE!$A$2:$B$48,2,FALSE)</f>
        <v>Petróleo</v>
      </c>
      <c r="G363" s="38" t="s">
        <v>9</v>
      </c>
      <c r="H363" s="38" t="str">
        <f t="shared" si="11"/>
        <v>01/8/2018</v>
      </c>
    </row>
    <row r="364" spans="1:8" ht="15">
      <c r="A364" s="38">
        <v>2018</v>
      </c>
      <c r="B364" s="38">
        <v>8</v>
      </c>
      <c r="C364" s="38" t="s">
        <v>28</v>
      </c>
      <c r="D364" s="8" t="str">
        <f t="shared" si="10"/>
        <v>GNL</v>
      </c>
      <c r="E364" s="39"/>
      <c r="F364" s="38" t="str">
        <f>VLOOKUP(D364,EXPORT_CLASE!$A$2:$B$48,2,FALSE)</f>
        <v>Gas Natural Licuado (GNL)</v>
      </c>
      <c r="G364" s="38" t="s">
        <v>9</v>
      </c>
      <c r="H364" s="38" t="str">
        <f t="shared" si="11"/>
        <v>01/8/2018</v>
      </c>
    </row>
    <row r="365" spans="1:8" ht="15">
      <c r="A365" s="38">
        <v>2018</v>
      </c>
      <c r="B365" s="38">
        <v>8</v>
      </c>
      <c r="C365" s="38" t="s">
        <v>36</v>
      </c>
      <c r="D365" s="8" t="str">
        <f t="shared" si="10"/>
        <v>GLP</v>
      </c>
      <c r="E365" s="39">
        <v>3.7740000000000003E-2</v>
      </c>
      <c r="F365" s="38" t="str">
        <f>VLOOKUP(D365,EXPORT_CLASE!$A$2:$B$48,2,FALSE)</f>
        <v>GLP/Propano/Butano</v>
      </c>
      <c r="G365" s="38" t="s">
        <v>9</v>
      </c>
      <c r="H365" s="38" t="str">
        <f t="shared" si="11"/>
        <v>01/8/2018</v>
      </c>
    </row>
    <row r="366" spans="1:8" ht="15">
      <c r="A366" s="38">
        <v>2018</v>
      </c>
      <c r="B366" s="38">
        <v>8</v>
      </c>
      <c r="C366" s="38" t="s">
        <v>37</v>
      </c>
      <c r="D366" s="8" t="str">
        <f t="shared" si="10"/>
        <v>Butano</v>
      </c>
      <c r="E366" s="39"/>
      <c r="F366" s="38" t="str">
        <f>VLOOKUP(D366,EXPORT_CLASE!$A$2:$B$48,2,FALSE)</f>
        <v>GLP/Propano/Butano</v>
      </c>
      <c r="G366" s="38" t="s">
        <v>9</v>
      </c>
      <c r="H366" s="38" t="str">
        <f t="shared" si="11"/>
        <v>01/8/2018</v>
      </c>
    </row>
    <row r="367" spans="1:8" ht="15">
      <c r="A367" s="38">
        <v>2018</v>
      </c>
      <c r="B367" s="38">
        <v>8</v>
      </c>
      <c r="C367" s="38" t="s">
        <v>38</v>
      </c>
      <c r="D367" s="8" t="str">
        <f t="shared" si="10"/>
        <v>Propano</v>
      </c>
      <c r="E367" s="39">
        <v>5.8245400000000016</v>
      </c>
      <c r="F367" s="38" t="str">
        <f>VLOOKUP(D367,EXPORT_CLASE!$A$2:$B$48,2,FALSE)</f>
        <v>GLP/Propano/Butano</v>
      </c>
      <c r="G367" s="38" t="s">
        <v>9</v>
      </c>
      <c r="H367" s="38" t="str">
        <f t="shared" si="11"/>
        <v>01/8/2018</v>
      </c>
    </row>
    <row r="368" spans="1:8" ht="15">
      <c r="A368" s="38">
        <v>2018</v>
      </c>
      <c r="B368" s="38">
        <v>8</v>
      </c>
      <c r="C368" s="38" t="s">
        <v>39</v>
      </c>
      <c r="D368" s="8" t="str">
        <f t="shared" si="10"/>
        <v>Gasolina Natural</v>
      </c>
      <c r="E368" s="39">
        <v>622.54016999999988</v>
      </c>
      <c r="F368" s="38" t="str">
        <f>VLOOKUP(D368,EXPORT_CLASE!$A$2:$B$48,2,FALSE)</f>
        <v>Gasolinas/Nafta</v>
      </c>
      <c r="G368" s="38" t="s">
        <v>9</v>
      </c>
      <c r="H368" s="38" t="str">
        <f t="shared" si="11"/>
        <v>01/8/2018</v>
      </c>
    </row>
    <row r="369" spans="1:8" ht="15">
      <c r="A369" s="38">
        <v>2018</v>
      </c>
      <c r="B369" s="38">
        <v>8</v>
      </c>
      <c r="C369" s="38" t="s">
        <v>40</v>
      </c>
      <c r="D369" s="8" t="str">
        <f t="shared" si="10"/>
        <v>Nafta</v>
      </c>
      <c r="E369" s="39">
        <v>590.31020999999998</v>
      </c>
      <c r="F369" s="38" t="str">
        <f>VLOOKUP(D369,EXPORT_CLASE!$A$2:$B$48,2,FALSE)</f>
        <v>Gasolinas/Nafta</v>
      </c>
      <c r="G369" s="38" t="s">
        <v>9</v>
      </c>
      <c r="H369" s="38" t="str">
        <f t="shared" si="11"/>
        <v>01/8/2018</v>
      </c>
    </row>
    <row r="370" spans="1:8" ht="15">
      <c r="A370" s="38">
        <v>2018</v>
      </c>
      <c r="B370" s="38">
        <v>8</v>
      </c>
      <c r="C370" s="38" t="s">
        <v>41</v>
      </c>
      <c r="D370" s="8" t="str">
        <f t="shared" si="10"/>
        <v>Turbo Jet A-1 / Keroturbo</v>
      </c>
      <c r="E370" s="39">
        <v>462.23952000000338</v>
      </c>
      <c r="F370" s="38" t="str">
        <f>VLOOKUP(D370,EXPORT_CLASE!$A$2:$B$48,2,FALSE)</f>
        <v>Keroturbo</v>
      </c>
      <c r="G370" s="38" t="s">
        <v>9</v>
      </c>
      <c r="H370" s="38" t="str">
        <f t="shared" si="11"/>
        <v>01/8/2018</v>
      </c>
    </row>
    <row r="371" spans="1:8" ht="15">
      <c r="A371" s="38">
        <v>2018</v>
      </c>
      <c r="B371" s="38">
        <v>8</v>
      </c>
      <c r="C371" s="38" t="s">
        <v>42</v>
      </c>
      <c r="D371" s="8" t="str">
        <f t="shared" si="10"/>
        <v>MDBS</v>
      </c>
      <c r="E371" s="39"/>
      <c r="F371" s="38" t="str">
        <f>VLOOKUP(D371,EXPORT_CLASE!$A$2:$B$48,2,FALSE)</f>
        <v>Otros</v>
      </c>
      <c r="G371" s="38" t="s">
        <v>9</v>
      </c>
      <c r="H371" s="38" t="str">
        <f t="shared" si="11"/>
        <v>01/8/2018</v>
      </c>
    </row>
    <row r="372" spans="1:8" ht="15">
      <c r="A372" s="38">
        <v>2018</v>
      </c>
      <c r="B372" s="38">
        <v>8</v>
      </c>
      <c r="C372" s="38" t="s">
        <v>43</v>
      </c>
      <c r="D372" s="8" t="str">
        <f t="shared" si="10"/>
        <v>Diesel B-5 / VGO</v>
      </c>
      <c r="E372" s="39">
        <v>103.80387</v>
      </c>
      <c r="F372" s="38" t="str">
        <f>VLOOKUP(D372,EXPORT_CLASE!$A$2:$B$48,2,FALSE)</f>
        <v>Diesel 2/DB5</v>
      </c>
      <c r="G372" s="38" t="s">
        <v>9</v>
      </c>
      <c r="H372" s="38" t="str">
        <f t="shared" si="11"/>
        <v>01/8/2018</v>
      </c>
    </row>
    <row r="373" spans="1:8" ht="15">
      <c r="A373" s="38">
        <v>2018</v>
      </c>
      <c r="B373" s="38">
        <v>8</v>
      </c>
      <c r="C373" s="38" t="s">
        <v>44</v>
      </c>
      <c r="D373" s="8" t="str">
        <f t="shared" si="10"/>
        <v>Diesel 2</v>
      </c>
      <c r="E373" s="39">
        <v>74.184259999999952</v>
      </c>
      <c r="F373" s="38" t="str">
        <f>VLOOKUP(D373,EXPORT_CLASE!$A$2:$B$48,2,FALSE)</f>
        <v>Diesel 2/DB5</v>
      </c>
      <c r="G373" s="38" t="s">
        <v>9</v>
      </c>
      <c r="H373" s="38" t="str">
        <f t="shared" si="11"/>
        <v>01/8/2018</v>
      </c>
    </row>
    <row r="374" spans="1:8" ht="15">
      <c r="A374" s="38">
        <v>2018</v>
      </c>
      <c r="B374" s="38">
        <v>8</v>
      </c>
      <c r="C374" s="38" t="s">
        <v>45</v>
      </c>
      <c r="D374" s="8" t="str">
        <f t="shared" si="10"/>
        <v>MGO / Bunkers</v>
      </c>
      <c r="E374" s="39">
        <v>0.23272999999999999</v>
      </c>
      <c r="F374" s="38" t="str">
        <f>VLOOKUP(D374,EXPORT_CLASE!$A$2:$B$48,2,FALSE)</f>
        <v>Bunkers</v>
      </c>
      <c r="G374" s="38" t="s">
        <v>9</v>
      </c>
      <c r="H374" s="38" t="str">
        <f t="shared" si="11"/>
        <v>01/8/2018</v>
      </c>
    </row>
    <row r="375" spans="1:8" ht="15">
      <c r="A375" s="38">
        <v>2018</v>
      </c>
      <c r="B375" s="38">
        <v>8</v>
      </c>
      <c r="C375" s="38" t="s">
        <v>46</v>
      </c>
      <c r="D375" s="8" t="str">
        <f t="shared" si="10"/>
        <v>Residual 6</v>
      </c>
      <c r="E375" s="39">
        <v>1010.5513999999996</v>
      </c>
      <c r="F375" s="38" t="str">
        <f>VLOOKUP(D375,EXPORT_CLASE!$A$2:$B$48,2,FALSE)</f>
        <v>Residuales</v>
      </c>
      <c r="G375" s="38" t="s">
        <v>9</v>
      </c>
      <c r="H375" s="38" t="str">
        <f t="shared" si="11"/>
        <v>01/8/2018</v>
      </c>
    </row>
    <row r="376" spans="1:8" ht="15">
      <c r="A376" s="38">
        <v>2018</v>
      </c>
      <c r="B376" s="38">
        <v>8</v>
      </c>
      <c r="C376" s="38" t="s">
        <v>30</v>
      </c>
      <c r="D376" s="8" t="str">
        <f t="shared" si="10"/>
        <v>Residual 500</v>
      </c>
      <c r="E376" s="39">
        <v>660.65128000000004</v>
      </c>
      <c r="F376" s="38" t="str">
        <f>VLOOKUP(D376,EXPORT_CLASE!$A$2:$B$48,2,FALSE)</f>
        <v>Residuales</v>
      </c>
      <c r="G376" s="38" t="s">
        <v>9</v>
      </c>
      <c r="H376" s="38" t="str">
        <f t="shared" si="11"/>
        <v>01/8/2018</v>
      </c>
    </row>
    <row r="377" spans="1:8" ht="15">
      <c r="A377" s="38">
        <v>2018</v>
      </c>
      <c r="B377" s="38">
        <v>8</v>
      </c>
      <c r="C377" s="38" t="s">
        <v>31</v>
      </c>
      <c r="D377" s="8" t="str">
        <f t="shared" si="10"/>
        <v>Fuel Oil</v>
      </c>
      <c r="E377" s="39"/>
      <c r="F377" s="38" t="str">
        <f>VLOOKUP(D377,EXPORT_CLASE!$A$2:$B$48,2,FALSE)</f>
        <v>Gasolinas/Nafta</v>
      </c>
      <c r="G377" s="38" t="s">
        <v>9</v>
      </c>
      <c r="H377" s="38" t="str">
        <f t="shared" si="11"/>
        <v>01/8/2018</v>
      </c>
    </row>
    <row r="378" spans="1:8" ht="15">
      <c r="A378" s="38">
        <v>2018</v>
      </c>
      <c r="B378" s="38">
        <v>8</v>
      </c>
      <c r="C378" s="38" t="s">
        <v>47</v>
      </c>
      <c r="D378" s="8" t="str">
        <f t="shared" si="10"/>
        <v>Otros</v>
      </c>
      <c r="E378" s="39"/>
      <c r="F378" s="38" t="str">
        <f>VLOOKUP(D378,EXPORT_CLASE!$A$2:$B$48,2,FALSE)</f>
        <v>Otros</v>
      </c>
      <c r="G378" s="38" t="s">
        <v>9</v>
      </c>
      <c r="H378" s="38" t="str">
        <f t="shared" si="11"/>
        <v>01/8/2018</v>
      </c>
    </row>
    <row r="379" spans="1:8" ht="15">
      <c r="A379" s="38">
        <v>2018</v>
      </c>
      <c r="B379" s="38">
        <v>8</v>
      </c>
      <c r="C379" s="38" t="s">
        <v>32</v>
      </c>
      <c r="D379" s="8" t="str">
        <f t="shared" si="10"/>
        <v>Bases Lubricantes</v>
      </c>
      <c r="E379" s="39">
        <v>0.62889318759689916</v>
      </c>
      <c r="F379" s="38" t="str">
        <f>VLOOKUP(D379,EXPORT_CLASE!$A$2:$B$48,2,FALSE)</f>
        <v>Otros</v>
      </c>
      <c r="G379" s="38" t="s">
        <v>9</v>
      </c>
      <c r="H379" s="38" t="str">
        <f t="shared" si="11"/>
        <v>01/8/2018</v>
      </c>
    </row>
    <row r="380" spans="1:8" ht="15">
      <c r="A380" s="38">
        <v>2018</v>
      </c>
      <c r="B380" s="38">
        <v>8</v>
      </c>
      <c r="C380" s="38" t="s">
        <v>33</v>
      </c>
      <c r="D380" s="8" t="str">
        <f t="shared" si="10"/>
        <v>Aceites Lubricantes</v>
      </c>
      <c r="E380" s="39">
        <v>9.3576057434108506</v>
      </c>
      <c r="F380" s="38" t="str">
        <f>VLOOKUP(D380,EXPORT_CLASE!$A$2:$B$48,2,FALSE)</f>
        <v>Otros</v>
      </c>
      <c r="G380" s="38" t="s">
        <v>9</v>
      </c>
      <c r="H380" s="38" t="str">
        <f t="shared" si="11"/>
        <v>01/8/2018</v>
      </c>
    </row>
    <row r="381" spans="1:8" ht="15">
      <c r="A381" s="38">
        <v>2018</v>
      </c>
      <c r="B381" s="38">
        <v>8</v>
      </c>
      <c r="C381" s="38" t="s">
        <v>34</v>
      </c>
      <c r="D381" s="8" t="str">
        <f t="shared" si="10"/>
        <v>Grasas Lubricantes</v>
      </c>
      <c r="E381" s="39">
        <v>0.27236006611295682</v>
      </c>
      <c r="F381" s="38" t="str">
        <f>VLOOKUP(D381,EXPORT_CLASE!$A$2:$B$48,2,FALSE)</f>
        <v>Otros</v>
      </c>
      <c r="G381" s="38" t="s">
        <v>9</v>
      </c>
      <c r="H381" s="38" t="str">
        <f t="shared" si="11"/>
        <v>01/8/2018</v>
      </c>
    </row>
    <row r="382" spans="1:8" ht="15">
      <c r="A382" s="38">
        <v>2018</v>
      </c>
      <c r="B382" s="38">
        <v>9</v>
      </c>
      <c r="C382" s="38" t="s">
        <v>35</v>
      </c>
      <c r="D382" s="8" t="str">
        <f t="shared" si="10"/>
        <v>Crudo</v>
      </c>
      <c r="E382" s="39">
        <v>0</v>
      </c>
      <c r="F382" s="38" t="str">
        <f>VLOOKUP(D382,EXPORT_CLASE!$A$2:$B$48,2,FALSE)</f>
        <v>Petróleo</v>
      </c>
      <c r="G382" s="38" t="s">
        <v>9</v>
      </c>
      <c r="H382" s="38" t="str">
        <f t="shared" si="11"/>
        <v>01/9/2018</v>
      </c>
    </row>
    <row r="383" spans="1:8" ht="15">
      <c r="A383" s="38">
        <v>2018</v>
      </c>
      <c r="B383" s="38">
        <v>9</v>
      </c>
      <c r="C383" s="38" t="s">
        <v>28</v>
      </c>
      <c r="D383" s="8" t="str">
        <f t="shared" si="10"/>
        <v>GNL</v>
      </c>
      <c r="E383" s="39">
        <v>3741.3297400000001</v>
      </c>
      <c r="F383" s="38" t="str">
        <f>VLOOKUP(D383,EXPORT_CLASE!$A$2:$B$48,2,FALSE)</f>
        <v>Gas Natural Licuado (GNL)</v>
      </c>
      <c r="G383" s="38" t="s">
        <v>9</v>
      </c>
      <c r="H383" s="38" t="str">
        <f t="shared" si="11"/>
        <v>01/9/2018</v>
      </c>
    </row>
    <row r="384" spans="1:8" ht="15">
      <c r="A384" s="38">
        <v>2018</v>
      </c>
      <c r="B384" s="38">
        <v>9</v>
      </c>
      <c r="C384" s="38" t="s">
        <v>36</v>
      </c>
      <c r="D384" s="8" t="str">
        <f t="shared" si="10"/>
        <v>GLP</v>
      </c>
      <c r="E384" s="39">
        <v>3.7740000000000003E-2</v>
      </c>
      <c r="F384" s="38" t="str">
        <f>VLOOKUP(D384,EXPORT_CLASE!$A$2:$B$48,2,FALSE)</f>
        <v>GLP/Propano/Butano</v>
      </c>
      <c r="G384" s="38" t="s">
        <v>9</v>
      </c>
      <c r="H384" s="38" t="str">
        <f t="shared" si="11"/>
        <v>01/9/2018</v>
      </c>
    </row>
    <row r="385" spans="1:8" ht="15">
      <c r="A385" s="38">
        <v>2018</v>
      </c>
      <c r="B385" s="38">
        <v>9</v>
      </c>
      <c r="C385" s="38" t="s">
        <v>37</v>
      </c>
      <c r="D385" s="8" t="str">
        <f t="shared" si="10"/>
        <v>Butano</v>
      </c>
      <c r="E385" s="39">
        <v>0</v>
      </c>
      <c r="F385" s="38" t="str">
        <f>VLOOKUP(D385,EXPORT_CLASE!$A$2:$B$48,2,FALSE)</f>
        <v>GLP/Propano/Butano</v>
      </c>
      <c r="G385" s="38" t="s">
        <v>9</v>
      </c>
      <c r="H385" s="38" t="str">
        <f t="shared" si="11"/>
        <v>01/9/2018</v>
      </c>
    </row>
    <row r="386" spans="1:8" ht="15">
      <c r="A386" s="38">
        <v>2018</v>
      </c>
      <c r="B386" s="38">
        <v>9</v>
      </c>
      <c r="C386" s="38" t="s">
        <v>38</v>
      </c>
      <c r="D386" s="8" t="str">
        <f t="shared" si="10"/>
        <v>Propano</v>
      </c>
      <c r="E386" s="39">
        <v>4.9313599999999997</v>
      </c>
      <c r="F386" s="38" t="str">
        <f>VLOOKUP(D386,EXPORT_CLASE!$A$2:$B$48,2,FALSE)</f>
        <v>GLP/Propano/Butano</v>
      </c>
      <c r="G386" s="38" t="s">
        <v>9</v>
      </c>
      <c r="H386" s="38" t="str">
        <f t="shared" si="11"/>
        <v>01/9/2018</v>
      </c>
    </row>
    <row r="387" spans="1:8" ht="15">
      <c r="A387" s="38">
        <v>2018</v>
      </c>
      <c r="B387" s="38">
        <v>9</v>
      </c>
      <c r="C387" s="38" t="s">
        <v>39</v>
      </c>
      <c r="D387" s="8" t="str">
        <f t="shared" ref="D387:D450" si="12">TRIM(C387)</f>
        <v>Gasolina Natural</v>
      </c>
      <c r="E387" s="39">
        <v>1313.1004</v>
      </c>
      <c r="F387" s="38" t="str">
        <f>VLOOKUP(D387,EXPORT_CLASE!$A$2:$B$48,2,FALSE)</f>
        <v>Gasolinas/Nafta</v>
      </c>
      <c r="G387" s="38" t="s">
        <v>9</v>
      </c>
      <c r="H387" s="38" t="str">
        <f t="shared" ref="H387:H450" si="13">"01/"&amp;B387&amp;"/"&amp;A387</f>
        <v>01/9/2018</v>
      </c>
    </row>
    <row r="388" spans="1:8" ht="15">
      <c r="A388" s="38">
        <v>2018</v>
      </c>
      <c r="B388" s="38">
        <v>9</v>
      </c>
      <c r="C388" s="38" t="s">
        <v>40</v>
      </c>
      <c r="D388" s="8" t="str">
        <f t="shared" si="12"/>
        <v>Nafta</v>
      </c>
      <c r="E388" s="39">
        <v>232.74258</v>
      </c>
      <c r="F388" s="38" t="str">
        <f>VLOOKUP(D388,EXPORT_CLASE!$A$2:$B$48,2,FALSE)</f>
        <v>Gasolinas/Nafta</v>
      </c>
      <c r="G388" s="38" t="s">
        <v>9</v>
      </c>
      <c r="H388" s="38" t="str">
        <f t="shared" si="13"/>
        <v>01/9/2018</v>
      </c>
    </row>
    <row r="389" spans="1:8" ht="15">
      <c r="A389" s="38">
        <v>2018</v>
      </c>
      <c r="B389" s="38">
        <v>9</v>
      </c>
      <c r="C389" s="38" t="s">
        <v>41</v>
      </c>
      <c r="D389" s="8" t="str">
        <f t="shared" si="12"/>
        <v>Turbo Jet A-1 / Keroturbo</v>
      </c>
      <c r="E389" s="39">
        <v>465.0071200000026</v>
      </c>
      <c r="F389" s="38" t="str">
        <f>VLOOKUP(D389,EXPORT_CLASE!$A$2:$B$48,2,FALSE)</f>
        <v>Keroturbo</v>
      </c>
      <c r="G389" s="38" t="s">
        <v>9</v>
      </c>
      <c r="H389" s="38" t="str">
        <f t="shared" si="13"/>
        <v>01/9/2018</v>
      </c>
    </row>
    <row r="390" spans="1:8" ht="15">
      <c r="A390" s="38">
        <v>2018</v>
      </c>
      <c r="B390" s="38">
        <v>9</v>
      </c>
      <c r="C390" s="38" t="s">
        <v>42</v>
      </c>
      <c r="D390" s="8" t="str">
        <f t="shared" si="12"/>
        <v>MDBS</v>
      </c>
      <c r="E390" s="39">
        <v>0</v>
      </c>
      <c r="F390" s="38" t="str">
        <f>VLOOKUP(D390,EXPORT_CLASE!$A$2:$B$48,2,FALSE)</f>
        <v>Otros</v>
      </c>
      <c r="G390" s="38" t="s">
        <v>9</v>
      </c>
      <c r="H390" s="38" t="str">
        <f t="shared" si="13"/>
        <v>01/9/2018</v>
      </c>
    </row>
    <row r="391" spans="1:8" ht="15">
      <c r="A391" s="38">
        <v>2018</v>
      </c>
      <c r="B391" s="38">
        <v>9</v>
      </c>
      <c r="C391" s="38" t="s">
        <v>43</v>
      </c>
      <c r="D391" s="8" t="str">
        <f t="shared" si="12"/>
        <v>Diesel B-5 / VGO</v>
      </c>
      <c r="E391" s="39">
        <v>236.53545</v>
      </c>
      <c r="F391" s="38" t="str">
        <f>VLOOKUP(D391,EXPORT_CLASE!$A$2:$B$48,2,FALSE)</f>
        <v>Diesel 2/DB5</v>
      </c>
      <c r="G391" s="38" t="s">
        <v>9</v>
      </c>
      <c r="H391" s="38" t="str">
        <f t="shared" si="13"/>
        <v>01/9/2018</v>
      </c>
    </row>
    <row r="392" spans="1:8" ht="15">
      <c r="A392" s="38">
        <v>2018</v>
      </c>
      <c r="B392" s="38">
        <v>9</v>
      </c>
      <c r="C392" s="38" t="s">
        <v>44</v>
      </c>
      <c r="D392" s="8" t="str">
        <f t="shared" si="12"/>
        <v>Diesel 2</v>
      </c>
      <c r="E392" s="39">
        <v>283.52174999999971</v>
      </c>
      <c r="F392" s="38" t="str">
        <f>VLOOKUP(D392,EXPORT_CLASE!$A$2:$B$48,2,FALSE)</f>
        <v>Diesel 2/DB5</v>
      </c>
      <c r="G392" s="38" t="s">
        <v>9</v>
      </c>
      <c r="H392" s="38" t="str">
        <f t="shared" si="13"/>
        <v>01/9/2018</v>
      </c>
    </row>
    <row r="393" spans="1:8" ht="15">
      <c r="A393" s="38">
        <v>2018</v>
      </c>
      <c r="B393" s="38">
        <v>9</v>
      </c>
      <c r="C393" s="38" t="s">
        <v>45</v>
      </c>
      <c r="D393" s="8" t="str">
        <f t="shared" si="12"/>
        <v>MGO / Bunkers</v>
      </c>
      <c r="E393" s="39">
        <v>0</v>
      </c>
      <c r="F393" s="38" t="str">
        <f>VLOOKUP(D393,EXPORT_CLASE!$A$2:$B$48,2,FALSE)</f>
        <v>Bunkers</v>
      </c>
      <c r="G393" s="38" t="s">
        <v>9</v>
      </c>
      <c r="H393" s="38" t="str">
        <f t="shared" si="13"/>
        <v>01/9/2018</v>
      </c>
    </row>
    <row r="394" spans="1:8" ht="15">
      <c r="A394" s="38">
        <v>2018</v>
      </c>
      <c r="B394" s="38">
        <v>9</v>
      </c>
      <c r="C394" s="38" t="s">
        <v>46</v>
      </c>
      <c r="D394" s="8" t="str">
        <f t="shared" si="12"/>
        <v>Residual 6</v>
      </c>
      <c r="E394" s="39">
        <v>400.43398000000002</v>
      </c>
      <c r="F394" s="38" t="str">
        <f>VLOOKUP(D394,EXPORT_CLASE!$A$2:$B$48,2,FALSE)</f>
        <v>Residuales</v>
      </c>
      <c r="G394" s="38" t="s">
        <v>9</v>
      </c>
      <c r="H394" s="38" t="str">
        <f t="shared" si="13"/>
        <v>01/9/2018</v>
      </c>
    </row>
    <row r="395" spans="1:8" ht="15">
      <c r="A395" s="38">
        <v>2018</v>
      </c>
      <c r="B395" s="38">
        <v>9</v>
      </c>
      <c r="C395" s="38" t="s">
        <v>30</v>
      </c>
      <c r="D395" s="8" t="str">
        <f t="shared" si="12"/>
        <v>Residual 500</v>
      </c>
      <c r="E395" s="39">
        <v>770.01550999999995</v>
      </c>
      <c r="F395" s="38" t="str">
        <f>VLOOKUP(D395,EXPORT_CLASE!$A$2:$B$48,2,FALSE)</f>
        <v>Residuales</v>
      </c>
      <c r="G395" s="38" t="s">
        <v>9</v>
      </c>
      <c r="H395" s="38" t="str">
        <f t="shared" si="13"/>
        <v>01/9/2018</v>
      </c>
    </row>
    <row r="396" spans="1:8" ht="15">
      <c r="A396" s="38">
        <v>2018</v>
      </c>
      <c r="B396" s="38">
        <v>9</v>
      </c>
      <c r="C396" s="38" t="s">
        <v>31</v>
      </c>
      <c r="D396" s="8" t="str">
        <f t="shared" si="12"/>
        <v>Fuel Oil</v>
      </c>
      <c r="E396" s="39">
        <v>0</v>
      </c>
      <c r="F396" s="38" t="str">
        <f>VLOOKUP(D396,EXPORT_CLASE!$A$2:$B$48,2,FALSE)</f>
        <v>Gasolinas/Nafta</v>
      </c>
      <c r="G396" s="38" t="s">
        <v>9</v>
      </c>
      <c r="H396" s="38" t="str">
        <f t="shared" si="13"/>
        <v>01/9/2018</v>
      </c>
    </row>
    <row r="397" spans="1:8" ht="15">
      <c r="A397" s="38">
        <v>2018</v>
      </c>
      <c r="B397" s="38">
        <v>9</v>
      </c>
      <c r="C397" s="38" t="s">
        <v>47</v>
      </c>
      <c r="D397" s="8" t="str">
        <f t="shared" si="12"/>
        <v>Otros</v>
      </c>
      <c r="E397" s="39">
        <v>0</v>
      </c>
      <c r="F397" s="38" t="str">
        <f>VLOOKUP(D397,EXPORT_CLASE!$A$2:$B$48,2,FALSE)</f>
        <v>Otros</v>
      </c>
      <c r="G397" s="38" t="s">
        <v>9</v>
      </c>
      <c r="H397" s="38" t="str">
        <f t="shared" si="13"/>
        <v>01/9/2018</v>
      </c>
    </row>
    <row r="398" spans="1:8" ht="15">
      <c r="A398" s="38">
        <v>2018</v>
      </c>
      <c r="B398" s="38">
        <v>9</v>
      </c>
      <c r="C398" s="38" t="s">
        <v>32</v>
      </c>
      <c r="D398" s="8" t="str">
        <f t="shared" si="12"/>
        <v>Bases Lubricantes</v>
      </c>
      <c r="E398" s="39">
        <v>0.62889318759689916</v>
      </c>
      <c r="F398" s="38" t="str">
        <f>VLOOKUP(D398,EXPORT_CLASE!$A$2:$B$48,2,FALSE)</f>
        <v>Otros</v>
      </c>
      <c r="G398" s="38" t="s">
        <v>9</v>
      </c>
      <c r="H398" s="38" t="str">
        <f t="shared" si="13"/>
        <v>01/9/2018</v>
      </c>
    </row>
    <row r="399" spans="1:8" ht="15">
      <c r="A399" s="38">
        <v>2018</v>
      </c>
      <c r="B399" s="38">
        <v>9</v>
      </c>
      <c r="C399" s="38" t="s">
        <v>33</v>
      </c>
      <c r="D399" s="8" t="str">
        <f t="shared" si="12"/>
        <v>Aceites Lubricantes</v>
      </c>
      <c r="E399" s="39">
        <v>9.3576057434108506</v>
      </c>
      <c r="F399" s="38" t="str">
        <f>VLOOKUP(D399,EXPORT_CLASE!$A$2:$B$48,2,FALSE)</f>
        <v>Otros</v>
      </c>
      <c r="G399" s="38" t="s">
        <v>9</v>
      </c>
      <c r="H399" s="38" t="str">
        <f t="shared" si="13"/>
        <v>01/9/2018</v>
      </c>
    </row>
    <row r="400" spans="1:8" ht="15">
      <c r="A400" s="38">
        <v>2018</v>
      </c>
      <c r="B400" s="38">
        <v>9</v>
      </c>
      <c r="C400" s="38" t="s">
        <v>34</v>
      </c>
      <c r="D400" s="8" t="str">
        <f t="shared" si="12"/>
        <v>Grasas Lubricantes</v>
      </c>
      <c r="E400" s="39">
        <v>0.27236006611295682</v>
      </c>
      <c r="F400" s="38" t="str">
        <f>VLOOKUP(D400,EXPORT_CLASE!$A$2:$B$48,2,FALSE)</f>
        <v>Otros</v>
      </c>
      <c r="G400" s="38" t="s">
        <v>9</v>
      </c>
      <c r="H400" s="38" t="str">
        <f t="shared" si="13"/>
        <v>01/9/2018</v>
      </c>
    </row>
    <row r="401" spans="1:8" ht="15">
      <c r="A401" s="38">
        <v>2018</v>
      </c>
      <c r="B401" s="38">
        <v>10</v>
      </c>
      <c r="C401" s="38" t="s">
        <v>35</v>
      </c>
      <c r="D401" s="8" t="str">
        <f t="shared" si="12"/>
        <v>Crudo</v>
      </c>
      <c r="E401" s="39">
        <v>0</v>
      </c>
      <c r="F401" s="38" t="str">
        <f>VLOOKUP(D401,EXPORT_CLASE!$A$2:$B$48,2,FALSE)</f>
        <v>Petróleo</v>
      </c>
      <c r="G401" s="38" t="s">
        <v>9</v>
      </c>
      <c r="H401" s="38" t="str">
        <f t="shared" si="13"/>
        <v>01/10/2018</v>
      </c>
    </row>
    <row r="402" spans="1:8" ht="15">
      <c r="A402" s="38">
        <v>2018</v>
      </c>
      <c r="B402" s="38">
        <v>10</v>
      </c>
      <c r="C402" s="38" t="s">
        <v>28</v>
      </c>
      <c r="D402" s="8" t="str">
        <f t="shared" si="12"/>
        <v>GNL</v>
      </c>
      <c r="E402" s="39">
        <v>4622.1687600000005</v>
      </c>
      <c r="F402" s="38" t="str">
        <f>VLOOKUP(D402,EXPORT_CLASE!$A$2:$B$48,2,FALSE)</f>
        <v>Gas Natural Licuado (GNL)</v>
      </c>
      <c r="G402" s="38" t="s">
        <v>9</v>
      </c>
      <c r="H402" s="38" t="str">
        <f t="shared" si="13"/>
        <v>01/10/2018</v>
      </c>
    </row>
    <row r="403" spans="1:8" ht="15">
      <c r="A403" s="38">
        <v>2018</v>
      </c>
      <c r="B403" s="38">
        <v>10</v>
      </c>
      <c r="C403" s="38" t="s">
        <v>36</v>
      </c>
      <c r="D403" s="8" t="str">
        <f t="shared" si="12"/>
        <v>GLP</v>
      </c>
      <c r="E403" s="39">
        <v>3.7740000000000003E-2</v>
      </c>
      <c r="F403" s="38" t="str">
        <f>VLOOKUP(D403,EXPORT_CLASE!$A$2:$B$48,2,FALSE)</f>
        <v>GLP/Propano/Butano</v>
      </c>
      <c r="G403" s="38" t="s">
        <v>9</v>
      </c>
      <c r="H403" s="38" t="str">
        <f t="shared" si="13"/>
        <v>01/10/2018</v>
      </c>
    </row>
    <row r="404" spans="1:8" ht="15">
      <c r="A404" s="38">
        <v>2018</v>
      </c>
      <c r="B404" s="38">
        <v>10</v>
      </c>
      <c r="C404" s="38" t="s">
        <v>37</v>
      </c>
      <c r="D404" s="8" t="str">
        <f t="shared" si="12"/>
        <v>Butano</v>
      </c>
      <c r="E404" s="39">
        <v>0</v>
      </c>
      <c r="F404" s="38" t="str">
        <f>VLOOKUP(D404,EXPORT_CLASE!$A$2:$B$48,2,FALSE)</f>
        <v>GLP/Propano/Butano</v>
      </c>
      <c r="G404" s="38" t="s">
        <v>9</v>
      </c>
      <c r="H404" s="38" t="str">
        <f t="shared" si="13"/>
        <v>01/10/2018</v>
      </c>
    </row>
    <row r="405" spans="1:8" ht="15">
      <c r="A405" s="38">
        <v>2018</v>
      </c>
      <c r="B405" s="38">
        <v>10</v>
      </c>
      <c r="C405" s="38" t="s">
        <v>38</v>
      </c>
      <c r="D405" s="8" t="str">
        <f t="shared" si="12"/>
        <v>Propano</v>
      </c>
      <c r="E405" s="39">
        <v>5.8308300000000006</v>
      </c>
      <c r="F405" s="38" t="str">
        <f>VLOOKUP(D405,EXPORT_CLASE!$A$2:$B$48,2,FALSE)</f>
        <v>GLP/Propano/Butano</v>
      </c>
      <c r="G405" s="38" t="s">
        <v>9</v>
      </c>
      <c r="H405" s="38" t="str">
        <f t="shared" si="13"/>
        <v>01/10/2018</v>
      </c>
    </row>
    <row r="406" spans="1:8" ht="15">
      <c r="A406" s="38">
        <v>2018</v>
      </c>
      <c r="B406" s="38">
        <v>10</v>
      </c>
      <c r="C406" s="38" t="s">
        <v>39</v>
      </c>
      <c r="D406" s="8" t="str">
        <f t="shared" si="12"/>
        <v>Gasolina Natural</v>
      </c>
      <c r="E406" s="39">
        <v>964.96147999999994</v>
      </c>
      <c r="F406" s="38" t="str">
        <f>VLOOKUP(D406,EXPORT_CLASE!$A$2:$B$48,2,FALSE)</f>
        <v>Gasolinas/Nafta</v>
      </c>
      <c r="G406" s="38" t="s">
        <v>9</v>
      </c>
      <c r="H406" s="38" t="str">
        <f t="shared" si="13"/>
        <v>01/10/2018</v>
      </c>
    </row>
    <row r="407" spans="1:8" ht="15">
      <c r="A407" s="38">
        <v>2018</v>
      </c>
      <c r="B407" s="38">
        <v>10</v>
      </c>
      <c r="C407" s="38" t="s">
        <v>40</v>
      </c>
      <c r="D407" s="8" t="str">
        <f t="shared" si="12"/>
        <v>Nafta</v>
      </c>
      <c r="E407" s="39">
        <v>366.93344000000002</v>
      </c>
      <c r="F407" s="38" t="str">
        <f>VLOOKUP(D407,EXPORT_CLASE!$A$2:$B$48,2,FALSE)</f>
        <v>Gasolinas/Nafta</v>
      </c>
      <c r="G407" s="38" t="s">
        <v>9</v>
      </c>
      <c r="H407" s="38" t="str">
        <f t="shared" si="13"/>
        <v>01/10/2018</v>
      </c>
    </row>
    <row r="408" spans="1:8" ht="15">
      <c r="A408" s="38">
        <v>2018</v>
      </c>
      <c r="B408" s="38">
        <v>10</v>
      </c>
      <c r="C408" s="38" t="s">
        <v>41</v>
      </c>
      <c r="D408" s="8" t="str">
        <f t="shared" si="12"/>
        <v>Turbo Jet A-1 / Keroturbo</v>
      </c>
      <c r="E408" s="39">
        <v>472.49851000000234</v>
      </c>
      <c r="F408" s="38" t="str">
        <f>VLOOKUP(D408,EXPORT_CLASE!$A$2:$B$48,2,FALSE)</f>
        <v>Keroturbo</v>
      </c>
      <c r="G408" s="38" t="s">
        <v>9</v>
      </c>
      <c r="H408" s="38" t="str">
        <f t="shared" si="13"/>
        <v>01/10/2018</v>
      </c>
    </row>
    <row r="409" spans="1:8" ht="15">
      <c r="A409" s="38">
        <v>2018</v>
      </c>
      <c r="B409" s="38">
        <v>10</v>
      </c>
      <c r="C409" s="38" t="s">
        <v>42</v>
      </c>
      <c r="D409" s="8" t="str">
        <f t="shared" si="12"/>
        <v>MDBS</v>
      </c>
      <c r="E409" s="39">
        <v>0</v>
      </c>
      <c r="F409" s="38" t="str">
        <f>VLOOKUP(D409,EXPORT_CLASE!$A$2:$B$48,2,FALSE)</f>
        <v>Otros</v>
      </c>
      <c r="G409" s="38" t="s">
        <v>9</v>
      </c>
      <c r="H409" s="38" t="str">
        <f t="shared" si="13"/>
        <v>01/10/2018</v>
      </c>
    </row>
    <row r="410" spans="1:8" ht="15">
      <c r="A410" s="38">
        <v>2018</v>
      </c>
      <c r="B410" s="38">
        <v>10</v>
      </c>
      <c r="C410" s="38" t="s">
        <v>43</v>
      </c>
      <c r="D410" s="8" t="str">
        <f t="shared" si="12"/>
        <v>Diesel B-5 / VGO</v>
      </c>
      <c r="E410" s="39">
        <v>207.95998</v>
      </c>
      <c r="F410" s="38" t="str">
        <f>VLOOKUP(D410,EXPORT_CLASE!$A$2:$B$48,2,FALSE)</f>
        <v>Diesel 2/DB5</v>
      </c>
      <c r="G410" s="38" t="s">
        <v>9</v>
      </c>
      <c r="H410" s="38" t="str">
        <f t="shared" si="13"/>
        <v>01/10/2018</v>
      </c>
    </row>
    <row r="411" spans="1:8" ht="15">
      <c r="A411" s="38">
        <v>2018</v>
      </c>
      <c r="B411" s="38">
        <v>10</v>
      </c>
      <c r="C411" s="38" t="s">
        <v>44</v>
      </c>
      <c r="D411" s="8" t="str">
        <f t="shared" si="12"/>
        <v>Diesel 2</v>
      </c>
      <c r="E411" s="39">
        <v>301.93886999999938</v>
      </c>
      <c r="F411" s="38" t="str">
        <f>VLOOKUP(D411,EXPORT_CLASE!$A$2:$B$48,2,FALSE)</f>
        <v>Diesel 2/DB5</v>
      </c>
      <c r="G411" s="38" t="s">
        <v>9</v>
      </c>
      <c r="H411" s="38" t="str">
        <f t="shared" si="13"/>
        <v>01/10/2018</v>
      </c>
    </row>
    <row r="412" spans="1:8" ht="15">
      <c r="A412" s="38">
        <v>2018</v>
      </c>
      <c r="B412" s="38">
        <v>10</v>
      </c>
      <c r="C412" s="38" t="s">
        <v>45</v>
      </c>
      <c r="D412" s="8" t="str">
        <f t="shared" si="12"/>
        <v>MGO / Bunkers</v>
      </c>
      <c r="E412" s="39">
        <v>0</v>
      </c>
      <c r="F412" s="38" t="str">
        <f>VLOOKUP(D412,EXPORT_CLASE!$A$2:$B$48,2,FALSE)</f>
        <v>Bunkers</v>
      </c>
      <c r="G412" s="38" t="s">
        <v>9</v>
      </c>
      <c r="H412" s="38" t="str">
        <f t="shared" si="13"/>
        <v>01/10/2018</v>
      </c>
    </row>
    <row r="413" spans="1:8" ht="15">
      <c r="A413" s="38">
        <v>2018</v>
      </c>
      <c r="B413" s="38">
        <v>10</v>
      </c>
      <c r="C413" s="38" t="s">
        <v>46</v>
      </c>
      <c r="D413" s="8" t="str">
        <f t="shared" si="12"/>
        <v>Residual 6</v>
      </c>
      <c r="E413" s="39">
        <v>503.91076999999996</v>
      </c>
      <c r="F413" s="38" t="str">
        <f>VLOOKUP(D413,EXPORT_CLASE!$A$2:$B$48,2,FALSE)</f>
        <v>Residuales</v>
      </c>
      <c r="G413" s="38" t="s">
        <v>9</v>
      </c>
      <c r="H413" s="38" t="str">
        <f t="shared" si="13"/>
        <v>01/10/2018</v>
      </c>
    </row>
    <row r="414" spans="1:8" ht="15">
      <c r="A414" s="38">
        <v>2018</v>
      </c>
      <c r="B414" s="38">
        <v>10</v>
      </c>
      <c r="C414" s="38" t="s">
        <v>30</v>
      </c>
      <c r="D414" s="8" t="str">
        <f t="shared" si="12"/>
        <v>Residual 500</v>
      </c>
      <c r="E414" s="39">
        <v>910.74797000000001</v>
      </c>
      <c r="F414" s="38" t="str">
        <f>VLOOKUP(D414,EXPORT_CLASE!$A$2:$B$48,2,FALSE)</f>
        <v>Residuales</v>
      </c>
      <c r="G414" s="38" t="s">
        <v>9</v>
      </c>
      <c r="H414" s="38" t="str">
        <f t="shared" si="13"/>
        <v>01/10/2018</v>
      </c>
    </row>
    <row r="415" spans="1:8" ht="15">
      <c r="A415" s="38">
        <v>2018</v>
      </c>
      <c r="B415" s="38">
        <v>10</v>
      </c>
      <c r="C415" s="38" t="s">
        <v>31</v>
      </c>
      <c r="D415" s="8" t="str">
        <f t="shared" si="12"/>
        <v>Fuel Oil</v>
      </c>
      <c r="E415" s="39">
        <v>0</v>
      </c>
      <c r="F415" s="38" t="str">
        <f>VLOOKUP(D415,EXPORT_CLASE!$A$2:$B$48,2,FALSE)</f>
        <v>Gasolinas/Nafta</v>
      </c>
      <c r="G415" s="38" t="s">
        <v>9</v>
      </c>
      <c r="H415" s="38" t="str">
        <f t="shared" si="13"/>
        <v>01/10/2018</v>
      </c>
    </row>
    <row r="416" spans="1:8" ht="15">
      <c r="A416" s="38">
        <v>2018</v>
      </c>
      <c r="B416" s="38">
        <v>10</v>
      </c>
      <c r="C416" s="38" t="s">
        <v>47</v>
      </c>
      <c r="D416" s="8" t="str">
        <f t="shared" si="12"/>
        <v>Otros</v>
      </c>
      <c r="E416" s="39">
        <v>0</v>
      </c>
      <c r="F416" s="38" t="str">
        <f>VLOOKUP(D416,EXPORT_CLASE!$A$2:$B$48,2,FALSE)</f>
        <v>Otros</v>
      </c>
      <c r="G416" s="38" t="s">
        <v>9</v>
      </c>
      <c r="H416" s="38" t="str">
        <f t="shared" si="13"/>
        <v>01/10/2018</v>
      </c>
    </row>
    <row r="417" spans="1:8" ht="15">
      <c r="A417" s="38">
        <v>2018</v>
      </c>
      <c r="B417" s="38">
        <v>10</v>
      </c>
      <c r="C417" s="38" t="s">
        <v>32</v>
      </c>
      <c r="D417" s="8" t="str">
        <f t="shared" si="12"/>
        <v>Bases Lubricantes</v>
      </c>
      <c r="E417" s="39">
        <v>0.1258</v>
      </c>
      <c r="F417" s="38" t="str">
        <f>VLOOKUP(D417,EXPORT_CLASE!$A$2:$B$48,2,FALSE)</f>
        <v>Otros</v>
      </c>
      <c r="G417" s="38" t="s">
        <v>9</v>
      </c>
      <c r="H417" s="38" t="str">
        <f t="shared" si="13"/>
        <v>01/10/2018</v>
      </c>
    </row>
    <row r="418" spans="1:8" ht="15">
      <c r="A418" s="38">
        <v>2018</v>
      </c>
      <c r="B418" s="38">
        <v>10</v>
      </c>
      <c r="C418" s="38" t="s">
        <v>33</v>
      </c>
      <c r="D418" s="8" t="str">
        <f t="shared" si="12"/>
        <v>Aceites Lubricantes</v>
      </c>
      <c r="E418" s="39">
        <v>7.0990712024363249</v>
      </c>
      <c r="F418" s="38" t="str">
        <f>VLOOKUP(D418,EXPORT_CLASE!$A$2:$B$48,2,FALSE)</f>
        <v>Otros</v>
      </c>
      <c r="G418" s="38" t="s">
        <v>9</v>
      </c>
      <c r="H418" s="38" t="str">
        <f t="shared" si="13"/>
        <v>01/10/2018</v>
      </c>
    </row>
    <row r="419" spans="1:8" ht="15">
      <c r="A419" s="38">
        <v>2018</v>
      </c>
      <c r="B419" s="38">
        <v>10</v>
      </c>
      <c r="C419" s="38" t="s">
        <v>34</v>
      </c>
      <c r="D419" s="8" t="str">
        <f t="shared" si="12"/>
        <v>Grasas Lubricantes</v>
      </c>
      <c r="E419" s="39">
        <v>0.41765230476190479</v>
      </c>
      <c r="F419" s="38" t="str">
        <f>VLOOKUP(D419,EXPORT_CLASE!$A$2:$B$48,2,FALSE)</f>
        <v>Otros</v>
      </c>
      <c r="G419" s="38" t="s">
        <v>9</v>
      </c>
      <c r="H419" s="38" t="str">
        <f t="shared" si="13"/>
        <v>01/10/2018</v>
      </c>
    </row>
    <row r="420" spans="1:8" ht="15">
      <c r="A420" s="38">
        <v>2018</v>
      </c>
      <c r="B420" s="38">
        <v>11</v>
      </c>
      <c r="C420" s="38" t="s">
        <v>35</v>
      </c>
      <c r="D420" s="8" t="str">
        <f t="shared" si="12"/>
        <v>Crudo</v>
      </c>
      <c r="E420" s="39">
        <v>0</v>
      </c>
      <c r="F420" s="38" t="str">
        <f>VLOOKUP(D420,EXPORT_CLASE!$A$2:$B$48,2,FALSE)</f>
        <v>Petróleo</v>
      </c>
      <c r="G420" s="38" t="s">
        <v>9</v>
      </c>
      <c r="H420" s="38" t="str">
        <f t="shared" si="13"/>
        <v>01/11/2018</v>
      </c>
    </row>
    <row r="421" spans="1:8" ht="15">
      <c r="A421" s="38">
        <v>2018</v>
      </c>
      <c r="B421" s="38">
        <v>11</v>
      </c>
      <c r="C421" s="38" t="s">
        <v>28</v>
      </c>
      <c r="D421" s="8" t="str">
        <f t="shared" si="12"/>
        <v>GNL</v>
      </c>
      <c r="E421" s="39">
        <v>5501.9133199999997</v>
      </c>
      <c r="F421" s="38" t="str">
        <f>VLOOKUP(D421,EXPORT_CLASE!$A$2:$B$48,2,FALSE)</f>
        <v>Gas Natural Licuado (GNL)</v>
      </c>
      <c r="G421" s="38" t="s">
        <v>9</v>
      </c>
      <c r="H421" s="38" t="str">
        <f t="shared" si="13"/>
        <v>01/11/2018</v>
      </c>
    </row>
    <row r="422" spans="1:8" ht="15">
      <c r="A422" s="38">
        <v>2018</v>
      </c>
      <c r="B422" s="38">
        <v>11</v>
      </c>
      <c r="C422" s="38" t="s">
        <v>36</v>
      </c>
      <c r="D422" s="8" t="str">
        <f t="shared" si="12"/>
        <v>GLP</v>
      </c>
      <c r="E422" s="39">
        <v>0</v>
      </c>
      <c r="F422" s="38" t="str">
        <f>VLOOKUP(D422,EXPORT_CLASE!$A$2:$B$48,2,FALSE)</f>
        <v>GLP/Propano/Butano</v>
      </c>
      <c r="G422" s="38" t="s">
        <v>9</v>
      </c>
      <c r="H422" s="38" t="str">
        <f t="shared" si="13"/>
        <v>01/11/2018</v>
      </c>
    </row>
    <row r="423" spans="1:8" ht="15">
      <c r="A423" s="38">
        <v>2018</v>
      </c>
      <c r="B423" s="38">
        <v>11</v>
      </c>
      <c r="C423" s="38" t="s">
        <v>37</v>
      </c>
      <c r="D423" s="8" t="str">
        <f t="shared" si="12"/>
        <v>Butano</v>
      </c>
      <c r="E423" s="39">
        <v>0</v>
      </c>
      <c r="F423" s="38" t="str">
        <f>VLOOKUP(D423,EXPORT_CLASE!$A$2:$B$48,2,FALSE)</f>
        <v>GLP/Propano/Butano</v>
      </c>
      <c r="G423" s="38" t="s">
        <v>9</v>
      </c>
      <c r="H423" s="38" t="str">
        <f t="shared" si="13"/>
        <v>01/11/2018</v>
      </c>
    </row>
    <row r="424" spans="1:8" ht="15">
      <c r="A424" s="38">
        <v>2018</v>
      </c>
      <c r="B424" s="38">
        <v>11</v>
      </c>
      <c r="C424" s="38" t="s">
        <v>38</v>
      </c>
      <c r="D424" s="8" t="str">
        <f t="shared" si="12"/>
        <v>Propano</v>
      </c>
      <c r="E424" s="39">
        <v>5.69245</v>
      </c>
      <c r="F424" s="38" t="str">
        <f>VLOOKUP(D424,EXPORT_CLASE!$A$2:$B$48,2,FALSE)</f>
        <v>GLP/Propano/Butano</v>
      </c>
      <c r="G424" s="38" t="s">
        <v>9</v>
      </c>
      <c r="H424" s="38" t="str">
        <f t="shared" si="13"/>
        <v>01/11/2018</v>
      </c>
    </row>
    <row r="425" spans="1:8" ht="15">
      <c r="A425" s="38">
        <v>2018</v>
      </c>
      <c r="B425" s="38">
        <v>11</v>
      </c>
      <c r="C425" s="38" t="s">
        <v>39</v>
      </c>
      <c r="D425" s="8" t="str">
        <f t="shared" si="12"/>
        <v>Gasolina Natural</v>
      </c>
      <c r="E425" s="39">
        <v>978.66738999999995</v>
      </c>
      <c r="F425" s="38" t="str">
        <f>VLOOKUP(D425,EXPORT_CLASE!$A$2:$B$48,2,FALSE)</f>
        <v>Gasolinas/Nafta</v>
      </c>
      <c r="G425" s="38" t="s">
        <v>9</v>
      </c>
      <c r="H425" s="38" t="str">
        <f t="shared" si="13"/>
        <v>01/11/2018</v>
      </c>
    </row>
    <row r="426" spans="1:8" ht="15">
      <c r="A426" s="38">
        <v>2018</v>
      </c>
      <c r="B426" s="38">
        <v>11</v>
      </c>
      <c r="C426" s="38" t="s">
        <v>40</v>
      </c>
      <c r="D426" s="8" t="str">
        <f t="shared" si="12"/>
        <v>Nafta</v>
      </c>
      <c r="E426" s="39">
        <v>240.25913</v>
      </c>
      <c r="F426" s="38" t="str">
        <f>VLOOKUP(D426,EXPORT_CLASE!$A$2:$B$48,2,FALSE)</f>
        <v>Gasolinas/Nafta</v>
      </c>
      <c r="G426" s="38" t="s">
        <v>9</v>
      </c>
      <c r="H426" s="38" t="str">
        <f t="shared" si="13"/>
        <v>01/11/2018</v>
      </c>
    </row>
    <row r="427" spans="1:8" ht="15">
      <c r="A427" s="38">
        <v>2018</v>
      </c>
      <c r="B427" s="38">
        <v>11</v>
      </c>
      <c r="C427" s="38" t="s">
        <v>41</v>
      </c>
      <c r="D427" s="8" t="str">
        <f t="shared" si="12"/>
        <v>Turbo Jet A-1 / Keroturbo</v>
      </c>
      <c r="E427" s="39">
        <v>428.00934000000069</v>
      </c>
      <c r="F427" s="38" t="str">
        <f>VLOOKUP(D427,EXPORT_CLASE!$A$2:$B$48,2,FALSE)</f>
        <v>Keroturbo</v>
      </c>
      <c r="G427" s="38" t="s">
        <v>9</v>
      </c>
      <c r="H427" s="38" t="str">
        <f t="shared" si="13"/>
        <v>01/11/2018</v>
      </c>
    </row>
    <row r="428" spans="1:8" ht="15">
      <c r="A428" s="38">
        <v>2018</v>
      </c>
      <c r="B428" s="38">
        <v>11</v>
      </c>
      <c r="C428" s="38" t="s">
        <v>42</v>
      </c>
      <c r="D428" s="8" t="str">
        <f t="shared" si="12"/>
        <v>MDBS</v>
      </c>
      <c r="E428" s="39">
        <v>0</v>
      </c>
      <c r="F428" s="38" t="str">
        <f>VLOOKUP(D428,EXPORT_CLASE!$A$2:$B$48,2,FALSE)</f>
        <v>Otros</v>
      </c>
      <c r="G428" s="38" t="s">
        <v>9</v>
      </c>
      <c r="H428" s="38" t="str">
        <f t="shared" si="13"/>
        <v>01/11/2018</v>
      </c>
    </row>
    <row r="429" spans="1:8" ht="15">
      <c r="A429" s="38">
        <v>2018</v>
      </c>
      <c r="B429" s="38">
        <v>11</v>
      </c>
      <c r="C429" s="38" t="s">
        <v>43</v>
      </c>
      <c r="D429" s="8" t="str">
        <f t="shared" si="12"/>
        <v>Diesel B-5 / VGO</v>
      </c>
      <c r="E429" s="39">
        <v>0.35853000000000002</v>
      </c>
      <c r="F429" s="38" t="str">
        <f>VLOOKUP(D429,EXPORT_CLASE!$A$2:$B$48,2,FALSE)</f>
        <v>Diesel 2/DB5</v>
      </c>
      <c r="G429" s="38" t="s">
        <v>9</v>
      </c>
      <c r="H429" s="38" t="str">
        <f t="shared" si="13"/>
        <v>01/11/2018</v>
      </c>
    </row>
    <row r="430" spans="1:8" ht="15">
      <c r="A430" s="38">
        <v>2018</v>
      </c>
      <c r="B430" s="38">
        <v>11</v>
      </c>
      <c r="C430" s="38" t="s">
        <v>44</v>
      </c>
      <c r="D430" s="8" t="str">
        <f t="shared" si="12"/>
        <v>Diesel 2</v>
      </c>
      <c r="E430" s="39">
        <v>86.883769999999927</v>
      </c>
      <c r="F430" s="38" t="str">
        <f>VLOOKUP(D430,EXPORT_CLASE!$A$2:$B$48,2,FALSE)</f>
        <v>Diesel 2/DB5</v>
      </c>
      <c r="G430" s="38" t="s">
        <v>9</v>
      </c>
      <c r="H430" s="38" t="str">
        <f t="shared" si="13"/>
        <v>01/11/2018</v>
      </c>
    </row>
    <row r="431" spans="1:8" ht="15">
      <c r="A431" s="38">
        <v>2018</v>
      </c>
      <c r="B431" s="38">
        <v>11</v>
      </c>
      <c r="C431" s="38" t="s">
        <v>45</v>
      </c>
      <c r="D431" s="8" t="str">
        <f t="shared" si="12"/>
        <v>MGO / Bunkers</v>
      </c>
      <c r="E431" s="39">
        <v>2.2644000000000002</v>
      </c>
      <c r="F431" s="38" t="str">
        <f>VLOOKUP(D431,EXPORT_CLASE!$A$2:$B$48,2,FALSE)</f>
        <v>Bunkers</v>
      </c>
      <c r="G431" s="38" t="s">
        <v>9</v>
      </c>
      <c r="H431" s="38" t="str">
        <f t="shared" si="13"/>
        <v>01/11/2018</v>
      </c>
    </row>
    <row r="432" spans="1:8" ht="15">
      <c r="A432" s="38">
        <v>2018</v>
      </c>
      <c r="B432" s="38">
        <v>11</v>
      </c>
      <c r="C432" s="38" t="s">
        <v>46</v>
      </c>
      <c r="D432" s="8" t="str">
        <f t="shared" si="12"/>
        <v>Residual 6</v>
      </c>
      <c r="E432" s="39">
        <v>557.06127000000004</v>
      </c>
      <c r="F432" s="38" t="str">
        <f>VLOOKUP(D432,EXPORT_CLASE!$A$2:$B$48,2,FALSE)</f>
        <v>Residuales</v>
      </c>
      <c r="G432" s="38" t="s">
        <v>9</v>
      </c>
      <c r="H432" s="38" t="str">
        <f t="shared" si="13"/>
        <v>01/11/2018</v>
      </c>
    </row>
    <row r="433" spans="1:8" ht="15">
      <c r="A433" s="38">
        <v>2018</v>
      </c>
      <c r="B433" s="38">
        <v>11</v>
      </c>
      <c r="C433" s="38" t="s">
        <v>30</v>
      </c>
      <c r="D433" s="8" t="str">
        <f t="shared" si="12"/>
        <v>Residual 500</v>
      </c>
      <c r="E433" s="39">
        <v>1022.38289</v>
      </c>
      <c r="F433" s="38" t="str">
        <f>VLOOKUP(D433,EXPORT_CLASE!$A$2:$B$48,2,FALSE)</f>
        <v>Residuales</v>
      </c>
      <c r="G433" s="38" t="s">
        <v>9</v>
      </c>
      <c r="H433" s="38" t="str">
        <f t="shared" si="13"/>
        <v>01/11/2018</v>
      </c>
    </row>
    <row r="434" spans="1:8" ht="15">
      <c r="A434" s="38">
        <v>2018</v>
      </c>
      <c r="B434" s="38">
        <v>11</v>
      </c>
      <c r="C434" s="38" t="s">
        <v>31</v>
      </c>
      <c r="D434" s="8" t="str">
        <f t="shared" si="12"/>
        <v>Fuel Oil</v>
      </c>
      <c r="E434" s="39">
        <v>0</v>
      </c>
      <c r="F434" s="38" t="str">
        <f>VLOOKUP(D434,EXPORT_CLASE!$A$2:$B$48,2,FALSE)</f>
        <v>Gasolinas/Nafta</v>
      </c>
      <c r="G434" s="38" t="s">
        <v>9</v>
      </c>
      <c r="H434" s="38" t="str">
        <f t="shared" si="13"/>
        <v>01/11/2018</v>
      </c>
    </row>
    <row r="435" spans="1:8" ht="15">
      <c r="A435" s="38">
        <v>2018</v>
      </c>
      <c r="B435" s="38">
        <v>11</v>
      </c>
      <c r="C435" s="38" t="s">
        <v>47</v>
      </c>
      <c r="D435" s="8" t="str">
        <f t="shared" si="12"/>
        <v>Otros</v>
      </c>
      <c r="E435" s="39">
        <v>0</v>
      </c>
      <c r="F435" s="38" t="str">
        <f>VLOOKUP(D435,EXPORT_CLASE!$A$2:$B$48,2,FALSE)</f>
        <v>Otros</v>
      </c>
      <c r="G435" s="38" t="s">
        <v>9</v>
      </c>
      <c r="H435" s="38" t="str">
        <f t="shared" si="13"/>
        <v>01/11/2018</v>
      </c>
    </row>
    <row r="436" spans="1:8" ht="15">
      <c r="A436" s="38">
        <v>2018</v>
      </c>
      <c r="B436" s="38">
        <v>11</v>
      </c>
      <c r="C436" s="38" t="s">
        <v>32</v>
      </c>
      <c r="D436" s="8" t="str">
        <f t="shared" si="12"/>
        <v>Bases Lubricantes</v>
      </c>
      <c r="E436" s="39">
        <v>0.51820015902547067</v>
      </c>
      <c r="F436" s="38" t="str">
        <f>VLOOKUP(D436,EXPORT_CLASE!$A$2:$B$48,2,FALSE)</f>
        <v>Otros</v>
      </c>
      <c r="G436" s="38" t="s">
        <v>9</v>
      </c>
      <c r="H436" s="38" t="str">
        <f t="shared" si="13"/>
        <v>01/11/2018</v>
      </c>
    </row>
    <row r="437" spans="1:8" ht="15">
      <c r="A437" s="38">
        <v>2018</v>
      </c>
      <c r="B437" s="38">
        <v>11</v>
      </c>
      <c r="C437" s="38" t="s">
        <v>33</v>
      </c>
      <c r="D437" s="8" t="str">
        <f t="shared" si="12"/>
        <v>Aceites Lubricantes</v>
      </c>
      <c r="E437" s="39">
        <v>8.6133552262458473</v>
      </c>
      <c r="F437" s="38" t="str">
        <f>VLOOKUP(D437,EXPORT_CLASE!$A$2:$B$48,2,FALSE)</f>
        <v>Otros</v>
      </c>
      <c r="G437" s="38" t="s">
        <v>9</v>
      </c>
      <c r="H437" s="38" t="str">
        <f t="shared" si="13"/>
        <v>01/11/2018</v>
      </c>
    </row>
    <row r="438" spans="1:8" ht="15">
      <c r="A438" s="38">
        <v>2018</v>
      </c>
      <c r="B438" s="38">
        <v>11</v>
      </c>
      <c r="C438" s="38" t="s">
        <v>34</v>
      </c>
      <c r="D438" s="8" t="str">
        <f t="shared" si="12"/>
        <v>Grasas Lubricantes</v>
      </c>
      <c r="E438" s="39">
        <v>0.60778484385382059</v>
      </c>
      <c r="F438" s="38" t="str">
        <f>VLOOKUP(D438,EXPORT_CLASE!$A$2:$B$48,2,FALSE)</f>
        <v>Otros</v>
      </c>
      <c r="G438" s="38" t="s">
        <v>9</v>
      </c>
      <c r="H438" s="38" t="str">
        <f t="shared" si="13"/>
        <v>01/11/2018</v>
      </c>
    </row>
    <row r="439" spans="1:8" ht="15">
      <c r="A439" s="38">
        <v>2018</v>
      </c>
      <c r="B439" s="38">
        <v>12</v>
      </c>
      <c r="C439" s="38" t="s">
        <v>35</v>
      </c>
      <c r="D439" s="8" t="str">
        <f t="shared" si="12"/>
        <v>Crudo</v>
      </c>
      <c r="E439" s="39">
        <v>689.70479</v>
      </c>
      <c r="F439" s="38" t="str">
        <f>VLOOKUP(D439,EXPORT_CLASE!$A$2:$B$48,2,FALSE)</f>
        <v>Petróleo</v>
      </c>
      <c r="G439" s="38" t="s">
        <v>9</v>
      </c>
      <c r="H439" s="38" t="str">
        <f t="shared" si="13"/>
        <v>01/12/2018</v>
      </c>
    </row>
    <row r="440" spans="1:8" ht="15">
      <c r="A440" s="38">
        <v>2018</v>
      </c>
      <c r="B440" s="38">
        <v>12</v>
      </c>
      <c r="C440" s="38" t="s">
        <v>28</v>
      </c>
      <c r="D440" s="8" t="str">
        <f t="shared" si="12"/>
        <v>GNL</v>
      </c>
      <c r="E440" s="39">
        <v>5828.9367099999999</v>
      </c>
      <c r="F440" s="38" t="str">
        <f>VLOOKUP(D440,EXPORT_CLASE!$A$2:$B$48,2,FALSE)</f>
        <v>Gas Natural Licuado (GNL)</v>
      </c>
      <c r="G440" s="38" t="s">
        <v>9</v>
      </c>
      <c r="H440" s="38" t="str">
        <f t="shared" si="13"/>
        <v>01/12/2018</v>
      </c>
    </row>
    <row r="441" spans="1:8" ht="15">
      <c r="A441" s="38">
        <v>2018</v>
      </c>
      <c r="B441" s="38">
        <v>12</v>
      </c>
      <c r="C441" s="38" t="s">
        <v>11</v>
      </c>
      <c r="D441" s="8" t="str">
        <f t="shared" si="12"/>
        <v>GLP</v>
      </c>
      <c r="E441" s="39">
        <v>0</v>
      </c>
      <c r="F441" s="38" t="str">
        <f>VLOOKUP(D441,EXPORT_CLASE!$A$2:$B$48,2,FALSE)</f>
        <v>GLP/Propano/Butano</v>
      </c>
      <c r="G441" s="38" t="s">
        <v>9</v>
      </c>
      <c r="H441" s="38" t="str">
        <f t="shared" si="13"/>
        <v>01/12/2018</v>
      </c>
    </row>
    <row r="442" spans="1:8" ht="15">
      <c r="A442" s="38">
        <v>2018</v>
      </c>
      <c r="B442" s="38">
        <v>12</v>
      </c>
      <c r="C442" s="38" t="s">
        <v>37</v>
      </c>
      <c r="D442" s="8" t="str">
        <f t="shared" si="12"/>
        <v>Butano</v>
      </c>
      <c r="E442" s="39">
        <v>0</v>
      </c>
      <c r="F442" s="38" t="str">
        <f>VLOOKUP(D442,EXPORT_CLASE!$A$2:$B$48,2,FALSE)</f>
        <v>GLP/Propano/Butano</v>
      </c>
      <c r="G442" s="38" t="s">
        <v>9</v>
      </c>
      <c r="H442" s="38" t="str">
        <f t="shared" si="13"/>
        <v>01/12/2018</v>
      </c>
    </row>
    <row r="443" spans="1:8" ht="15">
      <c r="A443" s="38">
        <v>2018</v>
      </c>
      <c r="B443" s="38">
        <v>12</v>
      </c>
      <c r="C443" s="38" t="s">
        <v>38</v>
      </c>
      <c r="D443" s="8" t="str">
        <f t="shared" si="12"/>
        <v>Propano</v>
      </c>
      <c r="E443" s="39">
        <v>5.0634500000000013</v>
      </c>
      <c r="F443" s="38" t="str">
        <f>VLOOKUP(D443,EXPORT_CLASE!$A$2:$B$48,2,FALSE)</f>
        <v>GLP/Propano/Butano</v>
      </c>
      <c r="G443" s="38" t="s">
        <v>9</v>
      </c>
      <c r="H443" s="38" t="str">
        <f t="shared" si="13"/>
        <v>01/12/2018</v>
      </c>
    </row>
    <row r="444" spans="1:8" ht="15">
      <c r="A444" s="38">
        <v>2018</v>
      </c>
      <c r="B444" s="38">
        <v>12</v>
      </c>
      <c r="C444" s="38" t="s">
        <v>39</v>
      </c>
      <c r="D444" s="8" t="str">
        <f t="shared" si="12"/>
        <v>Gasolina Natural</v>
      </c>
      <c r="E444" s="39">
        <v>1280.4049799999987</v>
      </c>
      <c r="F444" s="38" t="str">
        <f>VLOOKUP(D444,EXPORT_CLASE!$A$2:$B$48,2,FALSE)</f>
        <v>Gasolinas/Nafta</v>
      </c>
      <c r="G444" s="38" t="s">
        <v>9</v>
      </c>
      <c r="H444" s="38" t="str">
        <f t="shared" si="13"/>
        <v>01/12/2018</v>
      </c>
    </row>
    <row r="445" spans="1:8" ht="15">
      <c r="A445" s="38">
        <v>2018</v>
      </c>
      <c r="B445" s="38">
        <v>12</v>
      </c>
      <c r="C445" s="38" t="s">
        <v>40</v>
      </c>
      <c r="D445" s="8" t="str">
        <f t="shared" si="12"/>
        <v>Nafta</v>
      </c>
      <c r="E445" s="39">
        <v>426.56893000000002</v>
      </c>
      <c r="F445" s="38" t="str">
        <f>VLOOKUP(D445,EXPORT_CLASE!$A$2:$B$48,2,FALSE)</f>
        <v>Gasolinas/Nafta</v>
      </c>
      <c r="G445" s="38" t="s">
        <v>9</v>
      </c>
      <c r="H445" s="38" t="str">
        <f t="shared" si="13"/>
        <v>01/12/2018</v>
      </c>
    </row>
    <row r="446" spans="1:8" ht="15">
      <c r="A446" s="38">
        <v>2018</v>
      </c>
      <c r="B446" s="38">
        <v>12</v>
      </c>
      <c r="C446" s="38" t="s">
        <v>41</v>
      </c>
      <c r="D446" s="8" t="str">
        <f t="shared" si="12"/>
        <v>Turbo Jet A-1 / Keroturbo</v>
      </c>
      <c r="E446" s="39">
        <v>453.55932000000018</v>
      </c>
      <c r="F446" s="38" t="str">
        <f>VLOOKUP(D446,EXPORT_CLASE!$A$2:$B$48,2,FALSE)</f>
        <v>Keroturbo</v>
      </c>
      <c r="G446" s="38" t="s">
        <v>9</v>
      </c>
      <c r="H446" s="38" t="str">
        <f t="shared" si="13"/>
        <v>01/12/2018</v>
      </c>
    </row>
    <row r="447" spans="1:8" ht="15">
      <c r="A447" s="38">
        <v>2018</v>
      </c>
      <c r="B447" s="38">
        <v>12</v>
      </c>
      <c r="C447" s="38" t="s">
        <v>42</v>
      </c>
      <c r="D447" s="8" t="str">
        <f t="shared" si="12"/>
        <v>MDBS</v>
      </c>
      <c r="E447" s="39">
        <v>0</v>
      </c>
      <c r="F447" s="38" t="str">
        <f>VLOOKUP(D447,EXPORT_CLASE!$A$2:$B$48,2,FALSE)</f>
        <v>Otros</v>
      </c>
      <c r="G447" s="38" t="s">
        <v>9</v>
      </c>
      <c r="H447" s="38" t="str">
        <f t="shared" si="13"/>
        <v>01/12/2018</v>
      </c>
    </row>
    <row r="448" spans="1:8" ht="15">
      <c r="A448" s="38">
        <v>2018</v>
      </c>
      <c r="B448" s="38">
        <v>12</v>
      </c>
      <c r="C448" s="38" t="s">
        <v>43</v>
      </c>
      <c r="D448" s="8" t="str">
        <f t="shared" si="12"/>
        <v>Diesel B-5 / VGO</v>
      </c>
      <c r="E448" s="39">
        <v>296.1961</v>
      </c>
      <c r="F448" s="38" t="str">
        <f>VLOOKUP(D448,EXPORT_CLASE!$A$2:$B$48,2,FALSE)</f>
        <v>Diesel 2/DB5</v>
      </c>
      <c r="G448" s="38" t="s">
        <v>9</v>
      </c>
      <c r="H448" s="38" t="str">
        <f t="shared" si="13"/>
        <v>01/12/2018</v>
      </c>
    </row>
    <row r="449" spans="1:8" ht="15">
      <c r="A449" s="38">
        <v>2018</v>
      </c>
      <c r="B449" s="38">
        <v>12</v>
      </c>
      <c r="C449" s="38" t="s">
        <v>44</v>
      </c>
      <c r="D449" s="8" t="str">
        <f t="shared" si="12"/>
        <v>Diesel 2</v>
      </c>
      <c r="E449" s="39">
        <v>105.77264000000017</v>
      </c>
      <c r="F449" s="38" t="str">
        <f>VLOOKUP(D449,EXPORT_CLASE!$A$2:$B$48,2,FALSE)</f>
        <v>Diesel 2/DB5</v>
      </c>
      <c r="G449" s="38" t="s">
        <v>9</v>
      </c>
      <c r="H449" s="38" t="str">
        <f t="shared" si="13"/>
        <v>01/12/2018</v>
      </c>
    </row>
    <row r="450" spans="1:8" ht="15">
      <c r="A450" s="38">
        <v>2018</v>
      </c>
      <c r="B450" s="38">
        <v>12</v>
      </c>
      <c r="C450" s="38" t="s">
        <v>45</v>
      </c>
      <c r="D450" s="8" t="str">
        <f t="shared" si="12"/>
        <v>MGO / Bunkers</v>
      </c>
      <c r="E450" s="39">
        <v>0.14466999999999999</v>
      </c>
      <c r="F450" s="38" t="str">
        <f>VLOOKUP(D450,EXPORT_CLASE!$A$2:$B$48,2,FALSE)</f>
        <v>Bunkers</v>
      </c>
      <c r="G450" s="38" t="s">
        <v>9</v>
      </c>
      <c r="H450" s="38" t="str">
        <f t="shared" si="13"/>
        <v>01/12/2018</v>
      </c>
    </row>
    <row r="451" spans="1:8" ht="15">
      <c r="A451" s="38">
        <v>2018</v>
      </c>
      <c r="B451" s="38">
        <v>12</v>
      </c>
      <c r="C451" s="38" t="s">
        <v>46</v>
      </c>
      <c r="D451" s="8" t="str">
        <f t="shared" ref="D451:D515" si="14">TRIM(C451)</f>
        <v>Residual 6</v>
      </c>
      <c r="E451" s="39">
        <v>439.63325999999995</v>
      </c>
      <c r="F451" s="38" t="str">
        <f>VLOOKUP(D451,EXPORT_CLASE!$A$2:$B$48,2,FALSE)</f>
        <v>Residuales</v>
      </c>
      <c r="G451" s="38" t="s">
        <v>9</v>
      </c>
      <c r="H451" s="38" t="str">
        <f t="shared" ref="H451:H514" si="15">"01/"&amp;B451&amp;"/"&amp;A451</f>
        <v>01/12/2018</v>
      </c>
    </row>
    <row r="452" spans="1:8" ht="15">
      <c r="A452" s="38">
        <v>2018</v>
      </c>
      <c r="B452" s="38">
        <v>12</v>
      </c>
      <c r="C452" s="38" t="s">
        <v>30</v>
      </c>
      <c r="D452" s="8" t="str">
        <f t="shared" si="14"/>
        <v>Residual 500</v>
      </c>
      <c r="E452" s="39">
        <v>1041.7686699999999</v>
      </c>
      <c r="F452" s="38" t="str">
        <f>VLOOKUP(D452,EXPORT_CLASE!$A$2:$B$48,2,FALSE)</f>
        <v>Residuales</v>
      </c>
      <c r="G452" s="38" t="s">
        <v>9</v>
      </c>
      <c r="H452" s="38" t="str">
        <f t="shared" si="15"/>
        <v>01/12/2018</v>
      </c>
    </row>
    <row r="453" spans="1:8" ht="15">
      <c r="A453" s="38">
        <v>2018</v>
      </c>
      <c r="B453" s="38">
        <v>12</v>
      </c>
      <c r="C453" s="38" t="s">
        <v>31</v>
      </c>
      <c r="D453" s="8" t="str">
        <f t="shared" si="14"/>
        <v>Fuel Oil</v>
      </c>
      <c r="E453" s="39">
        <v>0</v>
      </c>
      <c r="F453" s="38" t="str">
        <f>VLOOKUP(D453,EXPORT_CLASE!$A$2:$B$48,2,FALSE)</f>
        <v>Gasolinas/Nafta</v>
      </c>
      <c r="G453" s="38" t="s">
        <v>9</v>
      </c>
      <c r="H453" s="38" t="str">
        <f t="shared" si="15"/>
        <v>01/12/2018</v>
      </c>
    </row>
    <row r="454" spans="1:8" ht="15">
      <c r="A454" s="38">
        <v>2018</v>
      </c>
      <c r="B454" s="38">
        <v>12</v>
      </c>
      <c r="C454" s="38" t="s">
        <v>47</v>
      </c>
      <c r="D454" s="8" t="str">
        <f t="shared" si="14"/>
        <v>Otros</v>
      </c>
      <c r="E454" s="39">
        <v>0</v>
      </c>
      <c r="F454" s="38" t="str">
        <f>VLOOKUP(D454,EXPORT_CLASE!$A$2:$B$48,2,FALSE)</f>
        <v>Otros</v>
      </c>
      <c r="G454" s="38" t="s">
        <v>9</v>
      </c>
      <c r="H454" s="38" t="str">
        <f t="shared" si="15"/>
        <v>01/12/2018</v>
      </c>
    </row>
    <row r="455" spans="1:8" ht="15">
      <c r="A455" s="38">
        <v>2018</v>
      </c>
      <c r="B455" s="38">
        <v>12</v>
      </c>
      <c r="C455" s="38" t="s">
        <v>32</v>
      </c>
      <c r="D455" s="8" t="str">
        <f t="shared" si="14"/>
        <v>Bases Lubricantes</v>
      </c>
      <c r="E455" s="39">
        <v>0.55007309778516067</v>
      </c>
      <c r="F455" s="38" t="str">
        <f>VLOOKUP(D455,EXPORT_CLASE!$A$2:$B$48,2,FALSE)</f>
        <v>Otros</v>
      </c>
      <c r="G455" s="38" t="s">
        <v>9</v>
      </c>
      <c r="H455" s="38" t="str">
        <f t="shared" si="15"/>
        <v>01/12/2018</v>
      </c>
    </row>
    <row r="456" spans="1:8" ht="15">
      <c r="A456" s="38">
        <v>2018</v>
      </c>
      <c r="B456" s="38">
        <v>12</v>
      </c>
      <c r="C456" s="38" t="s">
        <v>33</v>
      </c>
      <c r="D456" s="8" t="str">
        <f t="shared" si="14"/>
        <v>Aceites Lubricantes</v>
      </c>
      <c r="E456" s="39">
        <v>7.3340822857142864</v>
      </c>
      <c r="F456" s="38" t="str">
        <f>VLOOKUP(D456,EXPORT_CLASE!$A$2:$B$48,2,FALSE)</f>
        <v>Otros</v>
      </c>
      <c r="G456" s="38" t="s">
        <v>9</v>
      </c>
      <c r="H456" s="38" t="str">
        <f t="shared" si="15"/>
        <v>01/12/2018</v>
      </c>
    </row>
    <row r="457" spans="1:8" ht="15">
      <c r="A457" s="38">
        <v>2018</v>
      </c>
      <c r="B457" s="38">
        <v>12</v>
      </c>
      <c r="C457" s="38" t="s">
        <v>34</v>
      </c>
      <c r="D457" s="8" t="str">
        <f t="shared" si="14"/>
        <v>Grasas Lubricantes</v>
      </c>
      <c r="E457" s="39">
        <v>0.2641525349944629</v>
      </c>
      <c r="F457" s="38" t="str">
        <f>VLOOKUP(D457,EXPORT_CLASE!$A$2:$B$48,2,FALSE)</f>
        <v>Otros</v>
      </c>
      <c r="G457" s="38" t="s">
        <v>9</v>
      </c>
      <c r="H457" s="38" t="str">
        <f t="shared" si="15"/>
        <v>01/12/2018</v>
      </c>
    </row>
    <row r="458" spans="1:8" ht="15">
      <c r="A458" s="38">
        <v>2019</v>
      </c>
      <c r="B458" s="38">
        <v>1</v>
      </c>
      <c r="C458" s="38" t="s">
        <v>35</v>
      </c>
      <c r="D458" s="8" t="str">
        <f>TRIM(C458)</f>
        <v>Crudo</v>
      </c>
      <c r="E458" s="39">
        <v>0</v>
      </c>
      <c r="F458" s="38" t="str">
        <f>VLOOKUP(D458,EXPORT_CLASE!$A$2:$B$48,2,FALSE)</f>
        <v>Petróleo</v>
      </c>
      <c r="G458" s="38" t="s">
        <v>9</v>
      </c>
      <c r="H458" s="38" t="str">
        <f t="shared" si="15"/>
        <v>01/1/2019</v>
      </c>
    </row>
    <row r="459" spans="1:8" ht="15">
      <c r="A459" s="38">
        <v>2019</v>
      </c>
      <c r="B459" s="38">
        <v>1</v>
      </c>
      <c r="C459" s="38" t="s">
        <v>28</v>
      </c>
      <c r="D459" s="8" t="s">
        <v>28</v>
      </c>
      <c r="E459" s="39">
        <v>5622.23</v>
      </c>
      <c r="F459" s="38" t="str">
        <f>VLOOKUP(D459,EXPORT_CLASE!$A$2:$B$48,2,FALSE)</f>
        <v>Gas Natural Licuado (GNL)</v>
      </c>
      <c r="G459" s="38" t="s">
        <v>9</v>
      </c>
      <c r="H459" s="38" t="str">
        <f t="shared" si="15"/>
        <v>01/1/2019</v>
      </c>
    </row>
    <row r="460" spans="1:8" ht="15">
      <c r="A460" s="38">
        <v>2019</v>
      </c>
      <c r="B460" s="38">
        <v>1</v>
      </c>
      <c r="C460" s="38" t="s">
        <v>36</v>
      </c>
      <c r="D460" s="8" t="str">
        <f t="shared" si="14"/>
        <v>GLP</v>
      </c>
      <c r="E460" s="39">
        <v>4.68</v>
      </c>
      <c r="F460" s="38" t="str">
        <f>VLOOKUP(D460,EXPORT_CLASE!$A$2:$B$48,2,FALSE)</f>
        <v>GLP/Propano/Butano</v>
      </c>
      <c r="G460" s="38" t="s">
        <v>9</v>
      </c>
      <c r="H460" s="38" t="str">
        <f t="shared" si="15"/>
        <v>01/1/2019</v>
      </c>
    </row>
    <row r="461" spans="1:8" ht="15">
      <c r="A461" s="38">
        <v>2019</v>
      </c>
      <c r="B461" s="38">
        <v>1</v>
      </c>
      <c r="C461" s="38" t="s">
        <v>37</v>
      </c>
      <c r="D461" s="8" t="str">
        <f t="shared" si="14"/>
        <v>Butano</v>
      </c>
      <c r="E461" s="39">
        <v>0</v>
      </c>
      <c r="F461" s="38" t="str">
        <f>VLOOKUP(D461,EXPORT_CLASE!$A$2:$B$48,2,FALSE)</f>
        <v>GLP/Propano/Butano</v>
      </c>
      <c r="G461" s="38" t="s">
        <v>9</v>
      </c>
      <c r="H461" s="38" t="str">
        <f t="shared" si="15"/>
        <v>01/1/2019</v>
      </c>
    </row>
    <row r="462" spans="1:8" ht="15">
      <c r="A462" s="38">
        <v>2019</v>
      </c>
      <c r="B462" s="38">
        <v>1</v>
      </c>
      <c r="C462" s="38" t="s">
        <v>38</v>
      </c>
      <c r="D462" s="8" t="str">
        <f t="shared" si="14"/>
        <v>Propano</v>
      </c>
      <c r="E462" s="39">
        <v>0</v>
      </c>
      <c r="F462" s="38" t="str">
        <f>VLOOKUP(D462,EXPORT_CLASE!$A$2:$B$48,2,FALSE)</f>
        <v>GLP/Propano/Butano</v>
      </c>
      <c r="G462" s="38" t="s">
        <v>9</v>
      </c>
      <c r="H462" s="38" t="str">
        <f t="shared" si="15"/>
        <v>01/1/2019</v>
      </c>
    </row>
    <row r="463" spans="1:8" ht="15">
      <c r="A463" s="38">
        <v>2019</v>
      </c>
      <c r="B463" s="38">
        <v>1</v>
      </c>
      <c r="C463" s="38" t="s">
        <v>39</v>
      </c>
      <c r="D463" s="8" t="str">
        <f t="shared" si="14"/>
        <v>Gasolina Natural</v>
      </c>
      <c r="E463" s="39">
        <v>17.196859999999997</v>
      </c>
      <c r="F463" s="38" t="str">
        <f>VLOOKUP(D463,EXPORT_CLASE!$A$2:$B$48,2,FALSE)</f>
        <v>Gasolinas/Nafta</v>
      </c>
      <c r="G463" s="38" t="s">
        <v>9</v>
      </c>
      <c r="H463" s="38" t="str">
        <f t="shared" si="15"/>
        <v>01/1/2019</v>
      </c>
    </row>
    <row r="464" spans="1:8" ht="15">
      <c r="A464" s="38">
        <v>2019</v>
      </c>
      <c r="B464" s="38">
        <v>1</v>
      </c>
      <c r="C464" s="38" t="s">
        <v>40</v>
      </c>
      <c r="D464" s="8" t="str">
        <f t="shared" si="14"/>
        <v>Nafta</v>
      </c>
      <c r="E464" s="39">
        <v>1119.72064</v>
      </c>
      <c r="F464" s="38" t="str">
        <f>VLOOKUP(D464,EXPORT_CLASE!$A$2:$B$48,2,FALSE)</f>
        <v>Gasolinas/Nafta</v>
      </c>
      <c r="G464" s="38" t="s">
        <v>9</v>
      </c>
      <c r="H464" s="38" t="str">
        <f t="shared" si="15"/>
        <v>01/1/2019</v>
      </c>
    </row>
    <row r="465" spans="1:8" ht="15">
      <c r="A465" s="38">
        <v>2019</v>
      </c>
      <c r="B465" s="38">
        <v>1</v>
      </c>
      <c r="C465" s="38" t="s">
        <v>41</v>
      </c>
      <c r="D465" s="8" t="str">
        <f t="shared" si="14"/>
        <v>Turbo Jet A-1 / Keroturbo</v>
      </c>
      <c r="E465" s="39">
        <v>476.11525999999992</v>
      </c>
      <c r="F465" s="38" t="str">
        <f>VLOOKUP(D465,EXPORT_CLASE!$A$2:$B$48,2,FALSE)</f>
        <v>Keroturbo</v>
      </c>
      <c r="G465" s="38" t="s">
        <v>9</v>
      </c>
      <c r="H465" s="38" t="str">
        <f t="shared" si="15"/>
        <v>01/1/2019</v>
      </c>
    </row>
    <row r="466" spans="1:8" ht="15">
      <c r="A466" s="38">
        <v>2019</v>
      </c>
      <c r="B466" s="38">
        <v>1</v>
      </c>
      <c r="C466" s="38" t="s">
        <v>42</v>
      </c>
      <c r="D466" s="8" t="str">
        <f t="shared" si="14"/>
        <v>MDBS</v>
      </c>
      <c r="E466" s="39">
        <v>0</v>
      </c>
      <c r="F466" s="38" t="str">
        <f>VLOOKUP(D466,EXPORT_CLASE!$A$2:$B$48,2,FALSE)</f>
        <v>Otros</v>
      </c>
      <c r="G466" s="38" t="s">
        <v>9</v>
      </c>
      <c r="H466" s="38" t="str">
        <f t="shared" si="15"/>
        <v>01/1/2019</v>
      </c>
    </row>
    <row r="467" spans="1:8" ht="15">
      <c r="A467" s="38">
        <v>2019</v>
      </c>
      <c r="B467" s="38">
        <v>1</v>
      </c>
      <c r="C467" s="38" t="s">
        <v>43</v>
      </c>
      <c r="D467" s="8" t="str">
        <f t="shared" si="14"/>
        <v>Diesel B-5 / VGO</v>
      </c>
      <c r="E467" s="39">
        <v>0</v>
      </c>
      <c r="F467" s="38" t="str">
        <f>VLOOKUP(D467,EXPORT_CLASE!$A$2:$B$48,2,FALSE)</f>
        <v>Diesel 2/DB5</v>
      </c>
      <c r="G467" s="38" t="s">
        <v>9</v>
      </c>
      <c r="H467" s="38" t="str">
        <f t="shared" si="15"/>
        <v>01/1/2019</v>
      </c>
    </row>
    <row r="468" spans="1:8" ht="15">
      <c r="A468" s="38">
        <v>2019</v>
      </c>
      <c r="B468" s="38">
        <v>1</v>
      </c>
      <c r="C468" s="38" t="s">
        <v>44</v>
      </c>
      <c r="D468" s="8" t="str">
        <f t="shared" si="14"/>
        <v>Diesel 2</v>
      </c>
      <c r="E468" s="39">
        <v>300.83811999999955</v>
      </c>
      <c r="F468" s="38" t="str">
        <f>VLOOKUP(D468,EXPORT_CLASE!$A$2:$B$48,2,FALSE)</f>
        <v>Diesel 2/DB5</v>
      </c>
      <c r="G468" s="38" t="s">
        <v>9</v>
      </c>
      <c r="H468" s="38" t="str">
        <f t="shared" si="15"/>
        <v>01/1/2019</v>
      </c>
    </row>
    <row r="469" spans="1:8" ht="15">
      <c r="A469" s="38">
        <v>2019</v>
      </c>
      <c r="B469" s="38">
        <v>1</v>
      </c>
      <c r="C469" s="38" t="s">
        <v>45</v>
      </c>
      <c r="D469" s="8" t="str">
        <f t="shared" si="14"/>
        <v>MGO / Bunkers</v>
      </c>
      <c r="E469" s="39">
        <v>0</v>
      </c>
      <c r="F469" s="38" t="str">
        <f>VLOOKUP(D469,EXPORT_CLASE!$A$2:$B$48,2,FALSE)</f>
        <v>Bunkers</v>
      </c>
      <c r="G469" s="38" t="s">
        <v>9</v>
      </c>
      <c r="H469" s="38" t="str">
        <f t="shared" si="15"/>
        <v>01/1/2019</v>
      </c>
    </row>
    <row r="470" spans="1:8" ht="15">
      <c r="A470" s="38">
        <v>2019</v>
      </c>
      <c r="B470" s="38">
        <v>1</v>
      </c>
      <c r="C470" s="38" t="s">
        <v>46</v>
      </c>
      <c r="D470" s="8" t="str">
        <f t="shared" si="14"/>
        <v>Residual 6</v>
      </c>
      <c r="E470" s="39">
        <v>393.16903000000002</v>
      </c>
      <c r="F470" s="38" t="str">
        <f>VLOOKUP(D470,EXPORT_CLASE!$A$2:$B$48,2,FALSE)</f>
        <v>Residuales</v>
      </c>
      <c r="G470" s="38" t="s">
        <v>9</v>
      </c>
      <c r="H470" s="38" t="str">
        <f t="shared" si="15"/>
        <v>01/1/2019</v>
      </c>
    </row>
    <row r="471" spans="1:8" ht="15">
      <c r="A471" s="38">
        <v>2019</v>
      </c>
      <c r="B471" s="38">
        <v>1</v>
      </c>
      <c r="C471" s="38" t="s">
        <v>30</v>
      </c>
      <c r="D471" s="8" t="str">
        <f t="shared" si="14"/>
        <v>Residual 500</v>
      </c>
      <c r="E471" s="39">
        <v>0</v>
      </c>
      <c r="F471" s="38" t="str">
        <f>VLOOKUP(D471,EXPORT_CLASE!$A$2:$B$48,2,FALSE)</f>
        <v>Residuales</v>
      </c>
      <c r="G471" s="38" t="s">
        <v>9</v>
      </c>
      <c r="H471" s="38" t="str">
        <f t="shared" si="15"/>
        <v>01/1/2019</v>
      </c>
    </row>
    <row r="472" spans="1:8" ht="15">
      <c r="A472" s="38">
        <v>2019</v>
      </c>
      <c r="B472" s="38">
        <v>1</v>
      </c>
      <c r="C472" s="38" t="s">
        <v>31</v>
      </c>
      <c r="D472" s="8" t="str">
        <f t="shared" si="14"/>
        <v>Fuel Oil</v>
      </c>
      <c r="E472" s="39">
        <v>1018.5522799999999</v>
      </c>
      <c r="F472" s="38" t="str">
        <f>VLOOKUP(D472,EXPORT_CLASE!$A$2:$B$48,2,FALSE)</f>
        <v>Gasolinas/Nafta</v>
      </c>
      <c r="G472" s="38" t="s">
        <v>9</v>
      </c>
      <c r="H472" s="38" t="str">
        <f t="shared" si="15"/>
        <v>01/1/2019</v>
      </c>
    </row>
    <row r="473" spans="1:8" ht="15">
      <c r="A473" s="38">
        <v>2019</v>
      </c>
      <c r="B473" s="38">
        <v>1</v>
      </c>
      <c r="C473" s="38" t="s">
        <v>47</v>
      </c>
      <c r="D473" s="8" t="str">
        <f t="shared" si="14"/>
        <v>Otros</v>
      </c>
      <c r="E473" s="39">
        <v>0</v>
      </c>
      <c r="F473" s="38" t="str">
        <f>VLOOKUP(D473,EXPORT_CLASE!$A$2:$B$48,2,FALSE)</f>
        <v>Otros</v>
      </c>
      <c r="G473" s="38" t="s">
        <v>9</v>
      </c>
      <c r="H473" s="38" t="str">
        <f t="shared" si="15"/>
        <v>01/1/2019</v>
      </c>
    </row>
    <row r="474" spans="1:8" ht="15">
      <c r="A474" s="38">
        <v>2019</v>
      </c>
      <c r="B474" s="38">
        <v>1</v>
      </c>
      <c r="C474" s="38" t="s">
        <v>32</v>
      </c>
      <c r="D474" s="8" t="str">
        <f t="shared" si="14"/>
        <v>Bases Lubricantes</v>
      </c>
      <c r="E474" s="39">
        <v>0.77731379878183837</v>
      </c>
      <c r="F474" s="38" t="str">
        <f>VLOOKUP(D474,EXPORT_CLASE!$A$2:$B$48,2,FALSE)</f>
        <v>Otros</v>
      </c>
      <c r="G474" s="38" t="s">
        <v>9</v>
      </c>
      <c r="H474" s="38" t="str">
        <f t="shared" si="15"/>
        <v>01/1/2019</v>
      </c>
    </row>
    <row r="475" spans="1:8" ht="15">
      <c r="A475" s="38">
        <v>2019</v>
      </c>
      <c r="B475" s="38">
        <v>1</v>
      </c>
      <c r="C475" s="38" t="s">
        <v>33</v>
      </c>
      <c r="D475" s="8" t="str">
        <f t="shared" si="14"/>
        <v>Aceites Lubricantes</v>
      </c>
      <c r="E475" s="39">
        <v>6.7949795198228129</v>
      </c>
      <c r="F475" s="38" t="str">
        <f>VLOOKUP(D475,EXPORT_CLASE!$A$2:$B$48,2,FALSE)</f>
        <v>Otros</v>
      </c>
      <c r="G475" s="38" t="s">
        <v>9</v>
      </c>
      <c r="H475" s="38" t="str">
        <f t="shared" si="15"/>
        <v>01/1/2019</v>
      </c>
    </row>
    <row r="476" spans="1:8" ht="15">
      <c r="A476" s="38">
        <v>2019</v>
      </c>
      <c r="B476" s="38">
        <v>1</v>
      </c>
      <c r="C476" s="38" t="s">
        <v>34</v>
      </c>
      <c r="D476" s="8" t="str">
        <f t="shared" si="14"/>
        <v>Grasas Lubricantes</v>
      </c>
      <c r="E476" s="39">
        <v>0.24560681539313398</v>
      </c>
      <c r="F476" s="38" t="str">
        <f>VLOOKUP(D476,EXPORT_CLASE!$A$2:$B$48,2,FALSE)</f>
        <v>Otros</v>
      </c>
      <c r="G476" s="38" t="s">
        <v>9</v>
      </c>
      <c r="H476" s="38" t="str">
        <f t="shared" si="15"/>
        <v>01/1/2019</v>
      </c>
    </row>
    <row r="477" spans="1:8" ht="15">
      <c r="A477" s="38">
        <v>2019</v>
      </c>
      <c r="B477" s="38">
        <v>2</v>
      </c>
      <c r="C477" s="38" t="s">
        <v>35</v>
      </c>
      <c r="D477" s="8" t="str">
        <f t="shared" si="14"/>
        <v>Crudo</v>
      </c>
      <c r="E477" s="39">
        <v>0</v>
      </c>
      <c r="F477" s="38" t="str">
        <f>VLOOKUP(D477,EXPORT_CLASE!$A$2:$B$48,2,FALSE)</f>
        <v>Petróleo</v>
      </c>
      <c r="G477" s="38" t="s">
        <v>9</v>
      </c>
      <c r="H477" s="38" t="str">
        <f t="shared" si="15"/>
        <v>01/2/2019</v>
      </c>
    </row>
    <row r="478" spans="1:8" ht="15">
      <c r="A478" s="38">
        <v>2019</v>
      </c>
      <c r="B478" s="38">
        <v>2</v>
      </c>
      <c r="C478" s="38" t="s">
        <v>28</v>
      </c>
      <c r="D478" s="8" t="str">
        <f t="shared" si="14"/>
        <v>GNL</v>
      </c>
      <c r="E478" s="39">
        <v>4390.6024099999995</v>
      </c>
      <c r="F478" s="38" t="str">
        <f>VLOOKUP(D478,EXPORT_CLASE!$A$2:$B$48,2,FALSE)</f>
        <v>Gas Natural Licuado (GNL)</v>
      </c>
      <c r="G478" s="38" t="s">
        <v>9</v>
      </c>
      <c r="H478" s="38" t="str">
        <f t="shared" si="15"/>
        <v>01/2/2019</v>
      </c>
    </row>
    <row r="479" spans="1:8" ht="15">
      <c r="A479" s="38">
        <v>2019</v>
      </c>
      <c r="B479" s="38">
        <v>2</v>
      </c>
      <c r="C479" s="38" t="s">
        <v>11</v>
      </c>
      <c r="D479" s="8" t="str">
        <f t="shared" si="14"/>
        <v>GLP</v>
      </c>
      <c r="E479" s="39">
        <v>4.8244299999999987</v>
      </c>
      <c r="F479" s="38" t="str">
        <f>VLOOKUP(D479,EXPORT_CLASE!$A$2:$B$48,2,FALSE)</f>
        <v>GLP/Propano/Butano</v>
      </c>
      <c r="G479" s="38" t="s">
        <v>9</v>
      </c>
      <c r="H479" s="38" t="str">
        <f t="shared" si="15"/>
        <v>01/2/2019</v>
      </c>
    </row>
    <row r="480" spans="1:8" ht="15">
      <c r="A480" s="38">
        <v>2019</v>
      </c>
      <c r="B480" s="38">
        <v>2</v>
      </c>
      <c r="C480" s="38" t="s">
        <v>37</v>
      </c>
      <c r="D480" s="8" t="str">
        <f t="shared" si="14"/>
        <v>Butano</v>
      </c>
      <c r="E480" s="39">
        <v>0</v>
      </c>
      <c r="F480" s="38" t="str">
        <f>VLOOKUP(D480,EXPORT_CLASE!$A$2:$B$48,2,FALSE)</f>
        <v>GLP/Propano/Butano</v>
      </c>
      <c r="G480" s="38" t="s">
        <v>9</v>
      </c>
      <c r="H480" s="38" t="str">
        <f t="shared" si="15"/>
        <v>01/2/2019</v>
      </c>
    </row>
    <row r="481" spans="1:8" ht="15">
      <c r="A481" s="38">
        <v>2019</v>
      </c>
      <c r="B481" s="38">
        <v>2</v>
      </c>
      <c r="C481" s="38" t="s">
        <v>38</v>
      </c>
      <c r="D481" s="8" t="str">
        <f t="shared" si="14"/>
        <v>Propano</v>
      </c>
      <c r="E481" s="39">
        <v>0</v>
      </c>
      <c r="F481" s="38" t="str">
        <f>VLOOKUP(D481,EXPORT_CLASE!$A$2:$B$48,2,FALSE)</f>
        <v>GLP/Propano/Butano</v>
      </c>
      <c r="G481" s="38" t="s">
        <v>9</v>
      </c>
      <c r="H481" s="38" t="str">
        <f t="shared" si="15"/>
        <v>01/2/2019</v>
      </c>
    </row>
    <row r="482" spans="1:8" ht="15">
      <c r="A482" s="38">
        <v>2019</v>
      </c>
      <c r="B482" s="38">
        <v>2</v>
      </c>
      <c r="C482" s="38" t="s">
        <v>39</v>
      </c>
      <c r="D482" s="8" t="str">
        <f t="shared" si="14"/>
        <v>Gasolina Natural</v>
      </c>
      <c r="E482" s="39">
        <v>15.32</v>
      </c>
      <c r="F482" s="38" t="str">
        <f>VLOOKUP(D482,EXPORT_CLASE!$A$2:$B$48,2,FALSE)</f>
        <v>Gasolinas/Nafta</v>
      </c>
      <c r="G482" s="38" t="s">
        <v>9</v>
      </c>
      <c r="H482" s="38" t="str">
        <f t="shared" si="15"/>
        <v>01/2/2019</v>
      </c>
    </row>
    <row r="483" spans="1:8" ht="15">
      <c r="A483" s="38">
        <v>2019</v>
      </c>
      <c r="B483" s="38">
        <v>2</v>
      </c>
      <c r="C483" s="38" t="s">
        <v>40</v>
      </c>
      <c r="D483" s="8" t="str">
        <f t="shared" si="14"/>
        <v>Nafta</v>
      </c>
      <c r="E483" s="39">
        <v>1142.9370299999994</v>
      </c>
      <c r="F483" s="38" t="str">
        <f>VLOOKUP(D483,EXPORT_CLASE!$A$2:$B$48,2,FALSE)</f>
        <v>Gasolinas/Nafta</v>
      </c>
      <c r="G483" s="38" t="s">
        <v>9</v>
      </c>
      <c r="H483" s="38" t="str">
        <f t="shared" si="15"/>
        <v>01/2/2019</v>
      </c>
    </row>
    <row r="484" spans="1:8" ht="15">
      <c r="A484" s="38">
        <v>2019</v>
      </c>
      <c r="B484" s="38">
        <v>2</v>
      </c>
      <c r="C484" s="38" t="s">
        <v>41</v>
      </c>
      <c r="D484" s="8" t="str">
        <f t="shared" si="14"/>
        <v>Turbo Jet A-1 / Keroturbo</v>
      </c>
      <c r="E484" s="39">
        <v>897.52639000000204</v>
      </c>
      <c r="F484" s="38" t="str">
        <f>VLOOKUP(D484,EXPORT_CLASE!$A$2:$B$48,2,FALSE)</f>
        <v>Keroturbo</v>
      </c>
      <c r="G484" s="38" t="s">
        <v>9</v>
      </c>
      <c r="H484" s="38" t="str">
        <f t="shared" si="15"/>
        <v>01/2/2019</v>
      </c>
    </row>
    <row r="485" spans="1:8" ht="15">
      <c r="A485" s="38">
        <v>2019</v>
      </c>
      <c r="B485" s="38">
        <v>2</v>
      </c>
      <c r="C485" s="38" t="s">
        <v>42</v>
      </c>
      <c r="D485" s="8" t="str">
        <f t="shared" si="14"/>
        <v>MDBS</v>
      </c>
      <c r="E485" s="39">
        <v>0</v>
      </c>
      <c r="F485" s="38" t="str">
        <f>VLOOKUP(D485,EXPORT_CLASE!$A$2:$B$48,2,FALSE)</f>
        <v>Otros</v>
      </c>
      <c r="G485" s="38" t="s">
        <v>9</v>
      </c>
      <c r="H485" s="38" t="str">
        <f t="shared" si="15"/>
        <v>01/2/2019</v>
      </c>
    </row>
    <row r="486" spans="1:8" ht="15">
      <c r="A486" s="38">
        <v>2019</v>
      </c>
      <c r="B486" s="38">
        <v>2</v>
      </c>
      <c r="C486" s="38" t="s">
        <v>43</v>
      </c>
      <c r="D486" s="8" t="str">
        <f t="shared" si="14"/>
        <v>Diesel B-5 / VGO</v>
      </c>
      <c r="E486" s="39">
        <v>0</v>
      </c>
      <c r="F486" s="38" t="str">
        <f>VLOOKUP(D486,EXPORT_CLASE!$A$2:$B$48,2,FALSE)</f>
        <v>Diesel 2/DB5</v>
      </c>
      <c r="G486" s="38" t="s">
        <v>9</v>
      </c>
      <c r="H486" s="38" t="str">
        <f t="shared" si="15"/>
        <v>01/2/2019</v>
      </c>
    </row>
    <row r="487" spans="1:8" ht="15">
      <c r="A487" s="38">
        <v>2019</v>
      </c>
      <c r="B487" s="38">
        <v>2</v>
      </c>
      <c r="C487" s="38" t="s">
        <v>44</v>
      </c>
      <c r="D487" s="8" t="str">
        <f t="shared" si="14"/>
        <v>Diesel 2</v>
      </c>
      <c r="E487" s="39">
        <f>95.8596+125.45</f>
        <v>221.30959999999999</v>
      </c>
      <c r="F487" s="38" t="str">
        <f>VLOOKUP(D487,EXPORT_CLASE!$A$2:$B$48,2,FALSE)</f>
        <v>Diesel 2/DB5</v>
      </c>
      <c r="G487" s="38" t="s">
        <v>9</v>
      </c>
      <c r="H487" s="38" t="str">
        <f t="shared" si="15"/>
        <v>01/2/2019</v>
      </c>
    </row>
    <row r="488" spans="1:8" ht="15">
      <c r="A488" s="38">
        <v>2019</v>
      </c>
      <c r="B488" s="38">
        <v>2</v>
      </c>
      <c r="C488" s="38" t="s">
        <v>45</v>
      </c>
      <c r="D488" s="8" t="str">
        <f t="shared" si="14"/>
        <v>MGO / Bunkers</v>
      </c>
      <c r="E488" s="39">
        <v>0</v>
      </c>
      <c r="F488" s="38" t="str">
        <f>VLOOKUP(D488,EXPORT_CLASE!$A$2:$B$48,2,FALSE)</f>
        <v>Bunkers</v>
      </c>
      <c r="G488" s="38" t="s">
        <v>9</v>
      </c>
      <c r="H488" s="38" t="str">
        <f t="shared" si="15"/>
        <v>01/2/2019</v>
      </c>
    </row>
    <row r="489" spans="1:8" ht="15">
      <c r="A489" s="38">
        <v>2019</v>
      </c>
      <c r="B489" s="38">
        <v>2</v>
      </c>
      <c r="C489" s="38" t="s">
        <v>46</v>
      </c>
      <c r="D489" s="8" t="str">
        <f t="shared" si="14"/>
        <v>Residual 6</v>
      </c>
      <c r="E489" s="39">
        <v>585.47948999999994</v>
      </c>
      <c r="F489" s="38" t="str">
        <f>VLOOKUP(D489,EXPORT_CLASE!$A$2:$B$48,2,FALSE)</f>
        <v>Residuales</v>
      </c>
      <c r="G489" s="38" t="s">
        <v>9</v>
      </c>
      <c r="H489" s="38" t="str">
        <f t="shared" si="15"/>
        <v>01/2/2019</v>
      </c>
    </row>
    <row r="490" spans="1:8" ht="15">
      <c r="A490" s="38">
        <v>2019</v>
      </c>
      <c r="B490" s="38">
        <v>2</v>
      </c>
      <c r="C490" s="38" t="s">
        <v>30</v>
      </c>
      <c r="D490" s="8" t="str">
        <f t="shared" si="14"/>
        <v>Residual 500</v>
      </c>
      <c r="E490" s="39">
        <v>0</v>
      </c>
      <c r="F490" s="38" t="str">
        <f>VLOOKUP(D490,EXPORT_CLASE!$A$2:$B$48,2,FALSE)</f>
        <v>Residuales</v>
      </c>
      <c r="G490" s="38" t="s">
        <v>9</v>
      </c>
      <c r="H490" s="38" t="str">
        <f t="shared" si="15"/>
        <v>01/2/2019</v>
      </c>
    </row>
    <row r="491" spans="1:8" ht="15">
      <c r="A491" s="38">
        <v>2019</v>
      </c>
      <c r="B491" s="38">
        <v>2</v>
      </c>
      <c r="C491" s="38" t="s">
        <v>31</v>
      </c>
      <c r="D491" s="8" t="str">
        <f t="shared" si="14"/>
        <v>Fuel Oil</v>
      </c>
      <c r="E491" s="39">
        <v>1004.85895</v>
      </c>
      <c r="F491" s="38" t="str">
        <f>VLOOKUP(D491,EXPORT_CLASE!$A$2:$B$48,2,FALSE)</f>
        <v>Gasolinas/Nafta</v>
      </c>
      <c r="G491" s="38" t="s">
        <v>9</v>
      </c>
      <c r="H491" s="38" t="str">
        <f t="shared" si="15"/>
        <v>01/2/2019</v>
      </c>
    </row>
    <row r="492" spans="1:8" ht="15">
      <c r="A492" s="38">
        <v>2019</v>
      </c>
      <c r="B492" s="38">
        <v>2</v>
      </c>
      <c r="C492" s="38" t="s">
        <v>47</v>
      </c>
      <c r="D492" s="8" t="str">
        <f t="shared" si="14"/>
        <v>Otros</v>
      </c>
      <c r="E492" s="39">
        <v>0</v>
      </c>
      <c r="F492" s="38" t="str">
        <f>VLOOKUP(D492,EXPORT_CLASE!$A$2:$B$48,2,FALSE)</f>
        <v>Otros</v>
      </c>
      <c r="G492" s="38" t="s">
        <v>9</v>
      </c>
      <c r="H492" s="38" t="str">
        <f t="shared" si="15"/>
        <v>01/2/2019</v>
      </c>
    </row>
    <row r="493" spans="1:8" ht="15">
      <c r="A493" s="38">
        <v>2019</v>
      </c>
      <c r="B493" s="38">
        <v>2</v>
      </c>
      <c r="C493" s="38" t="s">
        <v>32</v>
      </c>
      <c r="D493" s="8" t="str">
        <f t="shared" si="14"/>
        <v>Bases Lubricantes</v>
      </c>
      <c r="E493" s="39">
        <v>0.1437148338870432</v>
      </c>
      <c r="F493" s="38" t="str">
        <f>VLOOKUP(D493,EXPORT_CLASE!$A$2:$B$48,2,FALSE)</f>
        <v>Otros</v>
      </c>
      <c r="G493" s="38" t="s">
        <v>9</v>
      </c>
      <c r="H493" s="38" t="str">
        <f t="shared" si="15"/>
        <v>01/2/2019</v>
      </c>
    </row>
    <row r="494" spans="1:8" ht="15">
      <c r="A494" s="38">
        <v>2019</v>
      </c>
      <c r="B494" s="38">
        <v>2</v>
      </c>
      <c r="C494" s="38" t="s">
        <v>33</v>
      </c>
      <c r="D494" s="8" t="str">
        <f t="shared" si="14"/>
        <v>Aceites Lubricantes</v>
      </c>
      <c r="E494" s="39">
        <v>4.0397660098560344</v>
      </c>
      <c r="F494" s="38" t="str">
        <f>VLOOKUP(D494,EXPORT_CLASE!$A$2:$B$48,2,FALSE)</f>
        <v>Otros</v>
      </c>
      <c r="G494" s="38" t="s">
        <v>9</v>
      </c>
      <c r="H494" s="38" t="str">
        <f t="shared" si="15"/>
        <v>01/2/2019</v>
      </c>
    </row>
    <row r="495" spans="1:8" ht="15">
      <c r="A495" s="38">
        <v>2019</v>
      </c>
      <c r="B495" s="38">
        <v>2</v>
      </c>
      <c r="C495" s="38" t="s">
        <v>34</v>
      </c>
      <c r="D495" s="8" t="str">
        <f t="shared" si="14"/>
        <v>Grasas Lubricantes</v>
      </c>
      <c r="E495" s="39">
        <v>0.91546006467331109</v>
      </c>
      <c r="F495" s="38" t="str">
        <f>VLOOKUP(D495,EXPORT_CLASE!$A$2:$B$48,2,FALSE)</f>
        <v>Otros</v>
      </c>
      <c r="G495" s="38" t="s">
        <v>9</v>
      </c>
      <c r="H495" s="38" t="str">
        <f t="shared" si="15"/>
        <v>01/2/2019</v>
      </c>
    </row>
    <row r="496" spans="1:8" ht="15">
      <c r="A496" s="38">
        <v>2019</v>
      </c>
      <c r="B496" s="38">
        <v>3</v>
      </c>
      <c r="C496" s="38" t="s">
        <v>35</v>
      </c>
      <c r="D496" s="8" t="str">
        <f t="shared" si="14"/>
        <v>Crudo</v>
      </c>
      <c r="E496" s="39">
        <v>0</v>
      </c>
      <c r="F496" s="38" t="str">
        <f>VLOOKUP(D496,EXPORT_CLASE!$A$2:$B$48,2,FALSE)</f>
        <v>Petróleo</v>
      </c>
      <c r="G496" s="38" t="s">
        <v>9</v>
      </c>
      <c r="H496" s="38" t="str">
        <f t="shared" si="15"/>
        <v>01/3/2019</v>
      </c>
    </row>
    <row r="497" spans="1:8" ht="15">
      <c r="A497" s="38">
        <v>2019</v>
      </c>
      <c r="B497" s="38">
        <v>3</v>
      </c>
      <c r="C497" s="38" t="s">
        <v>28</v>
      </c>
      <c r="D497" s="8" t="str">
        <f t="shared" si="14"/>
        <v>GNL</v>
      </c>
      <c r="E497" s="39">
        <v>4760.0455599999996</v>
      </c>
      <c r="F497" s="38" t="str">
        <f>VLOOKUP(D497,EXPORT_CLASE!$A$2:$B$48,2,FALSE)</f>
        <v>Gas Natural Licuado (GNL)</v>
      </c>
      <c r="G497" s="38" t="s">
        <v>9</v>
      </c>
      <c r="H497" s="38" t="str">
        <f t="shared" si="15"/>
        <v>01/3/2019</v>
      </c>
    </row>
    <row r="498" spans="1:8" ht="15">
      <c r="A498" s="38">
        <v>2019</v>
      </c>
      <c r="B498" s="38">
        <v>3</v>
      </c>
      <c r="C498" s="38" t="s">
        <v>11</v>
      </c>
      <c r="D498" s="8" t="str">
        <f t="shared" si="14"/>
        <v>GLP</v>
      </c>
      <c r="E498" s="39">
        <v>0</v>
      </c>
      <c r="F498" s="38" t="str">
        <f>VLOOKUP(D498,EXPORT_CLASE!$A$2:$B$48,2,FALSE)</f>
        <v>GLP/Propano/Butano</v>
      </c>
      <c r="G498" s="38" t="s">
        <v>9</v>
      </c>
      <c r="H498" s="38" t="str">
        <f t="shared" si="15"/>
        <v>01/3/2019</v>
      </c>
    </row>
    <row r="499" spans="1:8" ht="15">
      <c r="A499" s="38">
        <v>2019</v>
      </c>
      <c r="B499" s="38">
        <v>3</v>
      </c>
      <c r="C499" s="38" t="s">
        <v>37</v>
      </c>
      <c r="D499" s="8" t="str">
        <f t="shared" si="14"/>
        <v>Butano</v>
      </c>
      <c r="E499" s="39">
        <v>0</v>
      </c>
      <c r="F499" s="38" t="str">
        <f>VLOOKUP(D499,EXPORT_CLASE!$A$2:$B$48,2,FALSE)</f>
        <v>GLP/Propano/Butano</v>
      </c>
      <c r="G499" s="38" t="s">
        <v>9</v>
      </c>
      <c r="H499" s="38" t="str">
        <f t="shared" si="15"/>
        <v>01/3/2019</v>
      </c>
    </row>
    <row r="500" spans="1:8" ht="15">
      <c r="A500" s="38">
        <v>2019</v>
      </c>
      <c r="B500" s="38">
        <v>3</v>
      </c>
      <c r="C500" s="38" t="s">
        <v>38</v>
      </c>
      <c r="D500" s="8" t="str">
        <f t="shared" si="14"/>
        <v>Propano</v>
      </c>
      <c r="E500" s="39">
        <v>0</v>
      </c>
      <c r="F500" s="38" t="str">
        <f>VLOOKUP(D500,EXPORT_CLASE!$A$2:$B$48,2,FALSE)</f>
        <v>GLP/Propano/Butano</v>
      </c>
      <c r="G500" s="38" t="s">
        <v>9</v>
      </c>
      <c r="H500" s="38" t="str">
        <f t="shared" si="15"/>
        <v>01/3/2019</v>
      </c>
    </row>
    <row r="501" spans="1:8" ht="15">
      <c r="A501" s="38">
        <v>2019</v>
      </c>
      <c r="B501" s="38">
        <v>3</v>
      </c>
      <c r="C501" s="38" t="s">
        <v>39</v>
      </c>
      <c r="D501" s="8" t="str">
        <f t="shared" si="14"/>
        <v>Gasolina Natural</v>
      </c>
      <c r="E501" s="39">
        <v>0.45917000000000002</v>
      </c>
      <c r="F501" s="38" t="str">
        <f>VLOOKUP(D501,EXPORT_CLASE!$A$2:$B$48,2,FALSE)</f>
        <v>Gasolinas/Nafta</v>
      </c>
      <c r="G501" s="38" t="s">
        <v>9</v>
      </c>
      <c r="H501" s="38" t="str">
        <f t="shared" si="15"/>
        <v>01/3/2019</v>
      </c>
    </row>
    <row r="502" spans="1:8" ht="15">
      <c r="A502" s="38">
        <v>2019</v>
      </c>
      <c r="B502" s="38">
        <v>3</v>
      </c>
      <c r="C502" s="38" t="s">
        <v>40</v>
      </c>
      <c r="D502" s="8" t="str">
        <f t="shared" si="14"/>
        <v>Nafta</v>
      </c>
      <c r="E502" s="39">
        <v>1525.9351300000001</v>
      </c>
      <c r="F502" s="38" t="str">
        <f>VLOOKUP(D502,EXPORT_CLASE!$A$2:$B$48,2,FALSE)</f>
        <v>Gasolinas/Nafta</v>
      </c>
      <c r="G502" s="38" t="s">
        <v>9</v>
      </c>
      <c r="H502" s="38" t="str">
        <f t="shared" si="15"/>
        <v>01/3/2019</v>
      </c>
    </row>
    <row r="503" spans="1:8" ht="15">
      <c r="A503" s="38">
        <v>2019</v>
      </c>
      <c r="B503" s="38">
        <v>3</v>
      </c>
      <c r="C503" s="38" t="s">
        <v>41</v>
      </c>
      <c r="D503" s="8" t="str">
        <f t="shared" si="14"/>
        <v>Turbo Jet A-1 / Keroturbo</v>
      </c>
      <c r="E503" s="39">
        <v>499.67131000000006</v>
      </c>
      <c r="F503" s="38" t="str">
        <f>VLOOKUP(D503,EXPORT_CLASE!$A$2:$B$48,2,FALSE)</f>
        <v>Keroturbo</v>
      </c>
      <c r="G503" s="38" t="s">
        <v>9</v>
      </c>
      <c r="H503" s="38" t="str">
        <f t="shared" si="15"/>
        <v>01/3/2019</v>
      </c>
    </row>
    <row r="504" spans="1:8" ht="15">
      <c r="A504" s="38">
        <v>2019</v>
      </c>
      <c r="B504" s="38">
        <v>3</v>
      </c>
      <c r="C504" s="38" t="s">
        <v>42</v>
      </c>
      <c r="D504" s="8" t="str">
        <f t="shared" si="14"/>
        <v>MDBS</v>
      </c>
      <c r="E504" s="39">
        <v>0</v>
      </c>
      <c r="F504" s="38" t="str">
        <f>VLOOKUP(D504,EXPORT_CLASE!$A$2:$B$48,2,FALSE)</f>
        <v>Otros</v>
      </c>
      <c r="G504" s="38" t="s">
        <v>9</v>
      </c>
      <c r="H504" s="38" t="str">
        <f t="shared" si="15"/>
        <v>01/3/2019</v>
      </c>
    </row>
    <row r="505" spans="1:8" ht="15">
      <c r="A505" s="38">
        <v>2019</v>
      </c>
      <c r="B505" s="38">
        <v>3</v>
      </c>
      <c r="C505" s="38" t="s">
        <v>43</v>
      </c>
      <c r="D505" s="8" t="str">
        <f t="shared" si="14"/>
        <v>Diesel B-5 / VGO</v>
      </c>
      <c r="E505" s="39">
        <v>0</v>
      </c>
      <c r="F505" s="38" t="str">
        <f>VLOOKUP(D505,EXPORT_CLASE!$A$2:$B$48,2,FALSE)</f>
        <v>Diesel 2/DB5</v>
      </c>
      <c r="G505" s="38" t="s">
        <v>9</v>
      </c>
      <c r="H505" s="38" t="str">
        <f t="shared" si="15"/>
        <v>01/3/2019</v>
      </c>
    </row>
    <row r="506" spans="1:8" ht="15">
      <c r="A506" s="38">
        <v>2019</v>
      </c>
      <c r="B506" s="38">
        <v>3</v>
      </c>
      <c r="C506" s="38" t="s">
        <v>44</v>
      </c>
      <c r="D506" s="8" t="str">
        <f t="shared" si="14"/>
        <v>Diesel 2</v>
      </c>
      <c r="E506" s="39">
        <v>326.07988999999969</v>
      </c>
      <c r="F506" s="38" t="str">
        <f>VLOOKUP(D506,EXPORT_CLASE!$A$2:$B$48,2,FALSE)</f>
        <v>Diesel 2/DB5</v>
      </c>
      <c r="G506" s="38" t="s">
        <v>9</v>
      </c>
      <c r="H506" s="38" t="str">
        <f t="shared" si="15"/>
        <v>01/3/2019</v>
      </c>
    </row>
    <row r="507" spans="1:8" ht="15">
      <c r="A507" s="38">
        <v>2019</v>
      </c>
      <c r="B507" s="38">
        <v>3</v>
      </c>
      <c r="C507" s="38" t="s">
        <v>45</v>
      </c>
      <c r="D507" s="8" t="str">
        <f t="shared" si="14"/>
        <v>MGO / Bunkers</v>
      </c>
      <c r="E507" s="39">
        <v>0</v>
      </c>
      <c r="F507" s="38" t="str">
        <f>VLOOKUP(D507,EXPORT_CLASE!$A$2:$B$48,2,FALSE)</f>
        <v>Bunkers</v>
      </c>
      <c r="G507" s="38" t="s">
        <v>9</v>
      </c>
      <c r="H507" s="38" t="str">
        <f t="shared" si="15"/>
        <v>01/3/2019</v>
      </c>
    </row>
    <row r="508" spans="1:8" ht="15">
      <c r="A508" s="38">
        <v>2019</v>
      </c>
      <c r="B508" s="38">
        <v>3</v>
      </c>
      <c r="C508" s="38" t="s">
        <v>46</v>
      </c>
      <c r="D508" s="8" t="str">
        <f t="shared" si="14"/>
        <v>Residual 6</v>
      </c>
      <c r="E508" s="39">
        <v>480.82646999999997</v>
      </c>
      <c r="F508" s="38" t="str">
        <f>VLOOKUP(D508,EXPORT_CLASE!$A$2:$B$48,2,FALSE)</f>
        <v>Residuales</v>
      </c>
      <c r="G508" s="38" t="s">
        <v>9</v>
      </c>
      <c r="H508" s="38" t="str">
        <f t="shared" si="15"/>
        <v>01/3/2019</v>
      </c>
    </row>
    <row r="509" spans="1:8" ht="15">
      <c r="A509" s="38">
        <v>2019</v>
      </c>
      <c r="B509" s="38">
        <v>3</v>
      </c>
      <c r="C509" s="38" t="s">
        <v>30</v>
      </c>
      <c r="D509" s="8" t="str">
        <f t="shared" si="14"/>
        <v>Residual 500</v>
      </c>
      <c r="E509" s="39">
        <v>0</v>
      </c>
      <c r="F509" s="38" t="str">
        <f>VLOOKUP(D509,EXPORT_CLASE!$A$2:$B$48,2,FALSE)</f>
        <v>Residuales</v>
      </c>
      <c r="G509" s="38" t="s">
        <v>9</v>
      </c>
      <c r="H509" s="38" t="str">
        <f t="shared" si="15"/>
        <v>01/3/2019</v>
      </c>
    </row>
    <row r="510" spans="1:8" ht="15">
      <c r="A510" s="38">
        <v>2019</v>
      </c>
      <c r="B510" s="38">
        <v>3</v>
      </c>
      <c r="C510" s="38" t="s">
        <v>31</v>
      </c>
      <c r="D510" s="8" t="str">
        <f t="shared" si="14"/>
        <v>Fuel Oil</v>
      </c>
      <c r="E510" s="39">
        <v>616.70933999999988</v>
      </c>
      <c r="F510" s="38" t="str">
        <f>VLOOKUP(D510,EXPORT_CLASE!$A$2:$B$48,2,FALSE)</f>
        <v>Gasolinas/Nafta</v>
      </c>
      <c r="G510" s="38" t="s">
        <v>9</v>
      </c>
      <c r="H510" s="38" t="str">
        <f t="shared" si="15"/>
        <v>01/3/2019</v>
      </c>
    </row>
    <row r="511" spans="1:8" ht="15">
      <c r="A511" s="38">
        <v>2019</v>
      </c>
      <c r="B511" s="38">
        <v>3</v>
      </c>
      <c r="C511" s="38" t="s">
        <v>47</v>
      </c>
      <c r="D511" s="8" t="str">
        <f t="shared" si="14"/>
        <v>Otros</v>
      </c>
      <c r="E511" s="39">
        <v>0</v>
      </c>
      <c r="F511" s="38" t="str">
        <f>VLOOKUP(D511,EXPORT_CLASE!$A$2:$B$48,2,FALSE)</f>
        <v>Otros</v>
      </c>
      <c r="G511" s="38" t="s">
        <v>9</v>
      </c>
      <c r="H511" s="38" t="str">
        <f t="shared" si="15"/>
        <v>01/3/2019</v>
      </c>
    </row>
    <row r="512" spans="1:8" ht="15">
      <c r="A512" s="38">
        <v>2019</v>
      </c>
      <c r="B512" s="38">
        <v>3</v>
      </c>
      <c r="C512" s="38" t="s">
        <v>32</v>
      </c>
      <c r="D512" s="8" t="str">
        <f t="shared" si="14"/>
        <v>Bases Lubricantes</v>
      </c>
      <c r="E512" s="39">
        <v>0.14225208748615725</v>
      </c>
      <c r="F512" s="38" t="str">
        <f>VLOOKUP(D512,EXPORT_CLASE!$A$2:$B$48,2,FALSE)</f>
        <v>Otros</v>
      </c>
      <c r="G512" s="38" t="s">
        <v>9</v>
      </c>
      <c r="H512" s="38" t="str">
        <f t="shared" si="15"/>
        <v>01/3/2019</v>
      </c>
    </row>
    <row r="513" spans="1:8" ht="15">
      <c r="A513" s="38">
        <v>2019</v>
      </c>
      <c r="B513" s="38">
        <v>3</v>
      </c>
      <c r="C513" s="38" t="s">
        <v>33</v>
      </c>
      <c r="D513" s="8" t="str">
        <f t="shared" si="14"/>
        <v>Aceites Lubricantes</v>
      </c>
      <c r="E513" s="39">
        <f>9.44510928637873+0.43</f>
        <v>9.8751092863787289</v>
      </c>
      <c r="F513" s="38" t="str">
        <f>VLOOKUP(D513,EXPORT_CLASE!$A$2:$B$48,2,FALSE)</f>
        <v>Otros</v>
      </c>
      <c r="G513" s="38" t="s">
        <v>9</v>
      </c>
      <c r="H513" s="38" t="str">
        <f t="shared" si="15"/>
        <v>01/3/2019</v>
      </c>
    </row>
    <row r="514" spans="1:8" ht="15">
      <c r="A514" s="38">
        <v>2019</v>
      </c>
      <c r="B514" s="38">
        <v>3</v>
      </c>
      <c r="C514" s="38" t="s">
        <v>34</v>
      </c>
      <c r="D514" s="8" t="str">
        <f t="shared" si="14"/>
        <v>Grasas Lubricantes</v>
      </c>
      <c r="E514" s="39">
        <v>0.5625904366555925</v>
      </c>
      <c r="F514" s="38" t="str">
        <f>VLOOKUP(D514,EXPORT_CLASE!$A$2:$B$48,2,FALSE)</f>
        <v>Otros</v>
      </c>
      <c r="G514" s="38" t="s">
        <v>9</v>
      </c>
      <c r="H514" s="38" t="str">
        <f t="shared" si="15"/>
        <v>01/3/2019</v>
      </c>
    </row>
    <row r="515" spans="1:8" ht="15">
      <c r="A515" s="38">
        <v>2019</v>
      </c>
      <c r="B515" s="38">
        <v>4</v>
      </c>
      <c r="C515" s="38" t="s">
        <v>35</v>
      </c>
      <c r="D515" s="8" t="str">
        <f t="shared" si="14"/>
        <v>Crudo</v>
      </c>
      <c r="E515" s="39">
        <v>0</v>
      </c>
      <c r="F515" s="38" t="str">
        <f>VLOOKUP(D515,EXPORT_CLASE!$A$2:$B$48,2,FALSE)</f>
        <v>Petróleo</v>
      </c>
      <c r="G515" s="38" t="s">
        <v>9</v>
      </c>
      <c r="H515" s="38" t="str">
        <f t="shared" ref="H515:H578" si="16">"01/"&amp;B515&amp;"/"&amp;A515</f>
        <v>01/4/2019</v>
      </c>
    </row>
    <row r="516" spans="1:8" ht="15">
      <c r="A516" s="38">
        <v>2019</v>
      </c>
      <c r="B516" s="38">
        <v>4</v>
      </c>
      <c r="C516" s="38" t="s">
        <v>28</v>
      </c>
      <c r="D516" s="8" t="str">
        <f t="shared" ref="D516:D579" si="17">TRIM(C516)</f>
        <v>GNL</v>
      </c>
      <c r="E516" s="39">
        <v>3191.6026100000004</v>
      </c>
      <c r="F516" s="38" t="str">
        <f>VLOOKUP(D516,EXPORT_CLASE!$A$2:$B$48,2,FALSE)</f>
        <v>Gas Natural Licuado (GNL)</v>
      </c>
      <c r="G516" s="38" t="s">
        <v>9</v>
      </c>
      <c r="H516" s="38" t="str">
        <f t="shared" si="16"/>
        <v>01/4/2019</v>
      </c>
    </row>
    <row r="517" spans="1:8" ht="15">
      <c r="A517" s="38">
        <v>2019</v>
      </c>
      <c r="B517" s="38">
        <v>4</v>
      </c>
      <c r="C517" s="38" t="s">
        <v>11</v>
      </c>
      <c r="D517" s="8" t="str">
        <f t="shared" si="17"/>
        <v>GLP</v>
      </c>
      <c r="E517" s="39">
        <v>0</v>
      </c>
      <c r="F517" s="38" t="str">
        <f>VLOOKUP(D517,EXPORT_CLASE!$A$2:$B$48,2,FALSE)</f>
        <v>GLP/Propano/Butano</v>
      </c>
      <c r="G517" s="38" t="s">
        <v>9</v>
      </c>
      <c r="H517" s="38" t="str">
        <f t="shared" si="16"/>
        <v>01/4/2019</v>
      </c>
    </row>
    <row r="518" spans="1:8" ht="15">
      <c r="A518" s="38">
        <v>2019</v>
      </c>
      <c r="B518" s="38">
        <v>4</v>
      </c>
      <c r="C518" s="38" t="s">
        <v>37</v>
      </c>
      <c r="D518" s="8" t="str">
        <f t="shared" si="17"/>
        <v>Butano</v>
      </c>
      <c r="E518" s="39">
        <v>0</v>
      </c>
      <c r="F518" s="38" t="str">
        <f>VLOOKUP(D518,EXPORT_CLASE!$A$2:$B$48,2,FALSE)</f>
        <v>GLP/Propano/Butano</v>
      </c>
      <c r="G518" s="38" t="s">
        <v>9</v>
      </c>
      <c r="H518" s="38" t="str">
        <f t="shared" si="16"/>
        <v>01/4/2019</v>
      </c>
    </row>
    <row r="519" spans="1:8" ht="15">
      <c r="A519" s="38">
        <v>2019</v>
      </c>
      <c r="B519" s="38">
        <v>4</v>
      </c>
      <c r="C519" s="38" t="s">
        <v>38</v>
      </c>
      <c r="D519" s="8" t="str">
        <f t="shared" si="17"/>
        <v>Propano</v>
      </c>
      <c r="E519" s="39">
        <v>0</v>
      </c>
      <c r="F519" s="38" t="str">
        <f>VLOOKUP(D519,EXPORT_CLASE!$A$2:$B$48,2,FALSE)</f>
        <v>GLP/Propano/Butano</v>
      </c>
      <c r="G519" s="38" t="s">
        <v>9</v>
      </c>
      <c r="H519" s="38" t="str">
        <f t="shared" si="16"/>
        <v>01/4/2019</v>
      </c>
    </row>
    <row r="520" spans="1:8" ht="15">
      <c r="A520" s="38">
        <v>2019</v>
      </c>
      <c r="B520" s="38">
        <v>4</v>
      </c>
      <c r="C520" s="38" t="s">
        <v>39</v>
      </c>
      <c r="D520" s="8" t="str">
        <f t="shared" si="17"/>
        <v>Gasolina Natural</v>
      </c>
      <c r="E520" s="39">
        <v>0.21386000000000002</v>
      </c>
      <c r="F520" s="38" t="str">
        <f>VLOOKUP(D520,EXPORT_CLASE!$A$2:$B$48,2,FALSE)</f>
        <v>Gasolinas/Nafta</v>
      </c>
      <c r="G520" s="38" t="s">
        <v>9</v>
      </c>
      <c r="H520" s="38" t="str">
        <f t="shared" si="16"/>
        <v>01/4/2019</v>
      </c>
    </row>
    <row r="521" spans="1:8" ht="15">
      <c r="A521" s="38">
        <v>2019</v>
      </c>
      <c r="B521" s="38">
        <v>4</v>
      </c>
      <c r="C521" s="38" t="s">
        <v>40</v>
      </c>
      <c r="D521" s="8" t="str">
        <f t="shared" si="17"/>
        <v>Nafta</v>
      </c>
      <c r="E521" s="39">
        <v>963.59655000000021</v>
      </c>
      <c r="F521" s="38" t="str">
        <f>VLOOKUP(D521,EXPORT_CLASE!$A$2:$B$48,2,FALSE)</f>
        <v>Gasolinas/Nafta</v>
      </c>
      <c r="G521" s="38" t="s">
        <v>9</v>
      </c>
      <c r="H521" s="38" t="str">
        <f t="shared" si="16"/>
        <v>01/4/2019</v>
      </c>
    </row>
    <row r="522" spans="1:8" ht="15">
      <c r="A522" s="38">
        <v>2019</v>
      </c>
      <c r="B522" s="38">
        <v>4</v>
      </c>
      <c r="C522" s="38" t="s">
        <v>41</v>
      </c>
      <c r="D522" s="8" t="str">
        <f t="shared" si="17"/>
        <v>Turbo Jet A-1 / Keroturbo</v>
      </c>
      <c r="E522" s="39">
        <v>528.13355999999976</v>
      </c>
      <c r="F522" s="38" t="str">
        <f>VLOOKUP(D522,EXPORT_CLASE!$A$2:$B$48,2,FALSE)</f>
        <v>Keroturbo</v>
      </c>
      <c r="G522" s="38" t="s">
        <v>9</v>
      </c>
      <c r="H522" s="38" t="str">
        <f t="shared" si="16"/>
        <v>01/4/2019</v>
      </c>
    </row>
    <row r="523" spans="1:8" ht="15">
      <c r="A523" s="38">
        <v>2019</v>
      </c>
      <c r="B523" s="38">
        <v>4</v>
      </c>
      <c r="C523" s="38" t="s">
        <v>42</v>
      </c>
      <c r="D523" s="8" t="str">
        <f t="shared" si="17"/>
        <v>MDBS</v>
      </c>
      <c r="E523" s="39">
        <v>0</v>
      </c>
      <c r="F523" s="38" t="str">
        <f>VLOOKUP(D523,EXPORT_CLASE!$A$2:$B$48,2,FALSE)</f>
        <v>Otros</v>
      </c>
      <c r="G523" s="38" t="s">
        <v>9</v>
      </c>
      <c r="H523" s="38" t="str">
        <f t="shared" si="16"/>
        <v>01/4/2019</v>
      </c>
    </row>
    <row r="524" spans="1:8" ht="15">
      <c r="A524" s="38">
        <v>2019</v>
      </c>
      <c r="B524" s="38">
        <v>4</v>
      </c>
      <c r="C524" s="38" t="s">
        <v>43</v>
      </c>
      <c r="D524" s="8" t="str">
        <f t="shared" si="17"/>
        <v>Diesel B-5 / VGO</v>
      </c>
      <c r="E524" s="39">
        <v>0</v>
      </c>
      <c r="F524" s="38" t="str">
        <f>VLOOKUP(D524,EXPORT_CLASE!$A$2:$B$48,2,FALSE)</f>
        <v>Diesel 2/DB5</v>
      </c>
      <c r="G524" s="38" t="s">
        <v>9</v>
      </c>
      <c r="H524" s="38" t="str">
        <f t="shared" si="16"/>
        <v>01/4/2019</v>
      </c>
    </row>
    <row r="525" spans="1:8" ht="15">
      <c r="A525" s="38">
        <v>2019</v>
      </c>
      <c r="B525" s="38">
        <v>4</v>
      </c>
      <c r="C525" s="38" t="s">
        <v>44</v>
      </c>
      <c r="D525" s="8" t="str">
        <f t="shared" si="17"/>
        <v>Diesel 2</v>
      </c>
      <c r="E525" s="39">
        <v>96.702459999999931</v>
      </c>
      <c r="F525" s="38" t="str">
        <f>VLOOKUP(D525,EXPORT_CLASE!$A$2:$B$48,2,FALSE)</f>
        <v>Diesel 2/DB5</v>
      </c>
      <c r="G525" s="38" t="s">
        <v>9</v>
      </c>
      <c r="H525" s="38" t="str">
        <f t="shared" si="16"/>
        <v>01/4/2019</v>
      </c>
    </row>
    <row r="526" spans="1:8" ht="15">
      <c r="A526" s="38">
        <v>2019</v>
      </c>
      <c r="B526" s="38">
        <v>4</v>
      </c>
      <c r="C526" s="38" t="s">
        <v>45</v>
      </c>
      <c r="D526" s="8" t="str">
        <f t="shared" si="17"/>
        <v>MGO / Bunkers</v>
      </c>
      <c r="E526" s="39">
        <v>0</v>
      </c>
      <c r="F526" s="38" t="str">
        <f>VLOOKUP(D526,EXPORT_CLASE!$A$2:$B$48,2,FALSE)</f>
        <v>Bunkers</v>
      </c>
      <c r="G526" s="38" t="s">
        <v>9</v>
      </c>
      <c r="H526" s="38" t="str">
        <f t="shared" si="16"/>
        <v>01/4/2019</v>
      </c>
    </row>
    <row r="527" spans="1:8" ht="15">
      <c r="A527" s="38">
        <v>2019</v>
      </c>
      <c r="B527" s="38">
        <v>4</v>
      </c>
      <c r="C527" s="38" t="s">
        <v>46</v>
      </c>
      <c r="D527" s="8" t="str">
        <f t="shared" si="17"/>
        <v>Residual 6</v>
      </c>
      <c r="E527" s="39">
        <v>588.78174000000001</v>
      </c>
      <c r="F527" s="38" t="str">
        <f>VLOOKUP(D527,EXPORT_CLASE!$A$2:$B$48,2,FALSE)</f>
        <v>Residuales</v>
      </c>
      <c r="G527" s="38" t="s">
        <v>9</v>
      </c>
      <c r="H527" s="38" t="str">
        <f t="shared" si="16"/>
        <v>01/4/2019</v>
      </c>
    </row>
    <row r="528" spans="1:8" ht="15">
      <c r="A528" s="38">
        <v>2019</v>
      </c>
      <c r="B528" s="38">
        <v>4</v>
      </c>
      <c r="C528" s="38" t="s">
        <v>30</v>
      </c>
      <c r="D528" s="8" t="str">
        <f t="shared" si="17"/>
        <v>Residual 500</v>
      </c>
      <c r="E528" s="39">
        <v>0</v>
      </c>
      <c r="F528" s="38" t="str">
        <f>VLOOKUP(D528,EXPORT_CLASE!$A$2:$B$48,2,FALSE)</f>
        <v>Residuales</v>
      </c>
      <c r="G528" s="38" t="s">
        <v>9</v>
      </c>
      <c r="H528" s="38" t="str">
        <f t="shared" si="16"/>
        <v>01/4/2019</v>
      </c>
    </row>
    <row r="529" spans="1:8" ht="15">
      <c r="A529" s="38">
        <v>2019</v>
      </c>
      <c r="B529" s="38">
        <v>4</v>
      </c>
      <c r="C529" s="38" t="s">
        <v>31</v>
      </c>
      <c r="D529" s="8" t="str">
        <f t="shared" si="17"/>
        <v>Fuel Oil</v>
      </c>
      <c r="E529" s="39">
        <v>650.43002999999999</v>
      </c>
      <c r="F529" s="38" t="str">
        <f>VLOOKUP(D529,EXPORT_CLASE!$A$2:$B$48,2,FALSE)</f>
        <v>Gasolinas/Nafta</v>
      </c>
      <c r="G529" s="38" t="s">
        <v>9</v>
      </c>
      <c r="H529" s="38" t="str">
        <f t="shared" si="16"/>
        <v>01/4/2019</v>
      </c>
    </row>
    <row r="530" spans="1:8" ht="15">
      <c r="A530" s="38">
        <v>2019</v>
      </c>
      <c r="B530" s="38">
        <v>4</v>
      </c>
      <c r="C530" s="38" t="s">
        <v>47</v>
      </c>
      <c r="D530" s="8" t="str">
        <f t="shared" si="17"/>
        <v>Otros</v>
      </c>
      <c r="E530" s="39">
        <v>0</v>
      </c>
      <c r="F530" s="38" t="str">
        <f>VLOOKUP(D530,EXPORT_CLASE!$A$2:$B$48,2,FALSE)</f>
        <v>Otros</v>
      </c>
      <c r="G530" s="38" t="s">
        <v>9</v>
      </c>
      <c r="H530" s="38" t="str">
        <f t="shared" si="16"/>
        <v>01/4/2019</v>
      </c>
    </row>
    <row r="531" spans="1:8" ht="15">
      <c r="A531" s="38">
        <v>2019</v>
      </c>
      <c r="B531" s="38">
        <v>4</v>
      </c>
      <c r="C531" s="38" t="s">
        <v>32</v>
      </c>
      <c r="D531" s="8" t="str">
        <f t="shared" si="17"/>
        <v>Bases Lubricantes</v>
      </c>
      <c r="E531" s="39">
        <v>0</v>
      </c>
      <c r="F531" s="38" t="str">
        <f>VLOOKUP(D531,EXPORT_CLASE!$A$2:$B$48,2,FALSE)</f>
        <v>Otros</v>
      </c>
      <c r="G531" s="38" t="s">
        <v>9</v>
      </c>
      <c r="H531" s="38" t="str">
        <f t="shared" si="16"/>
        <v>01/4/2019</v>
      </c>
    </row>
    <row r="532" spans="1:8" ht="15">
      <c r="A532" s="38">
        <v>2019</v>
      </c>
      <c r="B532" s="38">
        <v>4</v>
      </c>
      <c r="C532" s="38" t="s">
        <v>33</v>
      </c>
      <c r="D532" s="8" t="str">
        <f t="shared" si="17"/>
        <v>Aceites Lubricantes</v>
      </c>
      <c r="E532" s="39">
        <v>10.201368909523808</v>
      </c>
      <c r="F532" s="38" t="str">
        <f>VLOOKUP(D532,EXPORT_CLASE!$A$2:$B$48,2,FALSE)</f>
        <v>Otros</v>
      </c>
      <c r="G532" s="38" t="s">
        <v>9</v>
      </c>
      <c r="H532" s="38" t="str">
        <f t="shared" si="16"/>
        <v>01/4/2019</v>
      </c>
    </row>
    <row r="533" spans="1:8" ht="15">
      <c r="A533" s="38">
        <v>2019</v>
      </c>
      <c r="B533" s="38">
        <v>4</v>
      </c>
      <c r="C533" s="38" t="s">
        <v>34</v>
      </c>
      <c r="D533" s="8" t="str">
        <f t="shared" si="17"/>
        <v>Grasas Lubricantes</v>
      </c>
      <c r="E533" s="39">
        <v>0.50290383167220365</v>
      </c>
      <c r="F533" s="38" t="str">
        <f>VLOOKUP(D533,EXPORT_CLASE!$A$2:$B$48,2,FALSE)</f>
        <v>Otros</v>
      </c>
      <c r="G533" s="38" t="s">
        <v>9</v>
      </c>
      <c r="H533" s="38" t="str">
        <f t="shared" si="16"/>
        <v>01/4/2019</v>
      </c>
    </row>
    <row r="534" spans="1:8" ht="15">
      <c r="A534" s="38">
        <v>2019</v>
      </c>
      <c r="B534" s="38">
        <v>5</v>
      </c>
      <c r="C534" s="38" t="s">
        <v>35</v>
      </c>
      <c r="D534" s="8" t="str">
        <f t="shared" si="17"/>
        <v>Crudo</v>
      </c>
      <c r="E534" s="39">
        <v>0</v>
      </c>
      <c r="F534" s="38" t="str">
        <f>VLOOKUP(D534,EXPORT_CLASE!$A$2:$B$48,2,FALSE)</f>
        <v>Petróleo</v>
      </c>
      <c r="G534" s="38" t="s">
        <v>9</v>
      </c>
      <c r="H534" s="38" t="str">
        <f t="shared" si="16"/>
        <v>01/5/2019</v>
      </c>
    </row>
    <row r="535" spans="1:8" ht="15">
      <c r="A535" s="38">
        <v>2019</v>
      </c>
      <c r="B535" s="38">
        <v>5</v>
      </c>
      <c r="C535" s="38" t="s">
        <v>28</v>
      </c>
      <c r="D535" s="8" t="str">
        <f t="shared" si="17"/>
        <v>GNL</v>
      </c>
      <c r="E535" s="39">
        <v>3911.0402300000001</v>
      </c>
      <c r="F535" s="38" t="str">
        <f>VLOOKUP(D535,EXPORT_CLASE!$A$2:$B$48,2,FALSE)</f>
        <v>Gas Natural Licuado (GNL)</v>
      </c>
      <c r="G535" s="38" t="s">
        <v>9</v>
      </c>
      <c r="H535" s="38" t="str">
        <f t="shared" si="16"/>
        <v>01/5/2019</v>
      </c>
    </row>
    <row r="536" spans="1:8" ht="15">
      <c r="A536" s="38">
        <v>2019</v>
      </c>
      <c r="B536" s="38">
        <v>5</v>
      </c>
      <c r="C536" s="38" t="s">
        <v>11</v>
      </c>
      <c r="D536" s="8" t="str">
        <f t="shared" si="17"/>
        <v>GLP</v>
      </c>
      <c r="E536" s="39">
        <v>3.5727199999999999</v>
      </c>
      <c r="F536" s="38" t="str">
        <f>VLOOKUP(D536,EXPORT_CLASE!$A$2:$B$48,2,FALSE)</f>
        <v>GLP/Propano/Butano</v>
      </c>
      <c r="G536" s="38" t="s">
        <v>9</v>
      </c>
      <c r="H536" s="38" t="str">
        <f t="shared" si="16"/>
        <v>01/5/2019</v>
      </c>
    </row>
    <row r="537" spans="1:8" ht="15">
      <c r="A537" s="38">
        <v>2019</v>
      </c>
      <c r="B537" s="38">
        <v>5</v>
      </c>
      <c r="C537" s="38" t="s">
        <v>37</v>
      </c>
      <c r="D537" s="8" t="str">
        <f t="shared" si="17"/>
        <v>Butano</v>
      </c>
      <c r="E537" s="39">
        <v>0</v>
      </c>
      <c r="F537" s="38" t="str">
        <f>VLOOKUP(D537,EXPORT_CLASE!$A$2:$B$48,2,FALSE)</f>
        <v>GLP/Propano/Butano</v>
      </c>
      <c r="G537" s="38" t="s">
        <v>9</v>
      </c>
      <c r="H537" s="38" t="str">
        <f t="shared" si="16"/>
        <v>01/5/2019</v>
      </c>
    </row>
    <row r="538" spans="1:8" ht="15">
      <c r="A538" s="38">
        <v>2019</v>
      </c>
      <c r="B538" s="38">
        <v>5</v>
      </c>
      <c r="C538" s="38" t="s">
        <v>38</v>
      </c>
      <c r="D538" s="8" t="str">
        <f t="shared" si="17"/>
        <v>Propano</v>
      </c>
      <c r="E538" s="39">
        <v>0</v>
      </c>
      <c r="F538" s="38" t="str">
        <f>VLOOKUP(D538,EXPORT_CLASE!$A$2:$B$48,2,FALSE)</f>
        <v>GLP/Propano/Butano</v>
      </c>
      <c r="G538" s="38" t="s">
        <v>9</v>
      </c>
      <c r="H538" s="38" t="str">
        <f t="shared" si="16"/>
        <v>01/5/2019</v>
      </c>
    </row>
    <row r="539" spans="1:8" ht="15">
      <c r="A539" s="38">
        <v>2019</v>
      </c>
      <c r="B539" s="38">
        <v>5</v>
      </c>
      <c r="C539" s="38" t="s">
        <v>39</v>
      </c>
      <c r="D539" s="8" t="str">
        <f t="shared" si="17"/>
        <v>Gasolina Natural</v>
      </c>
      <c r="E539" s="39">
        <v>425.05304000000001</v>
      </c>
      <c r="F539" s="38" t="str">
        <f>VLOOKUP(D539,EXPORT_CLASE!$A$2:$B$48,2,FALSE)</f>
        <v>Gasolinas/Nafta</v>
      </c>
      <c r="G539" s="38" t="s">
        <v>9</v>
      </c>
      <c r="H539" s="38" t="str">
        <f t="shared" si="16"/>
        <v>01/5/2019</v>
      </c>
    </row>
    <row r="540" spans="1:8" ht="15">
      <c r="A540" s="38">
        <v>2019</v>
      </c>
      <c r="B540" s="38">
        <v>5</v>
      </c>
      <c r="C540" s="38" t="s">
        <v>40</v>
      </c>
      <c r="D540" s="8" t="str">
        <f t="shared" si="17"/>
        <v>Nafta</v>
      </c>
      <c r="E540" s="39">
        <v>802.15111999999999</v>
      </c>
      <c r="F540" s="38" t="str">
        <f>VLOOKUP(D540,EXPORT_CLASE!$A$2:$B$48,2,FALSE)</f>
        <v>Gasolinas/Nafta</v>
      </c>
      <c r="G540" s="38" t="s">
        <v>9</v>
      </c>
      <c r="H540" s="38" t="str">
        <f t="shared" si="16"/>
        <v>01/5/2019</v>
      </c>
    </row>
    <row r="541" spans="1:8" ht="15">
      <c r="A541" s="38">
        <v>2019</v>
      </c>
      <c r="B541" s="38">
        <v>5</v>
      </c>
      <c r="C541" s="38" t="s">
        <v>41</v>
      </c>
      <c r="D541" s="8" t="str">
        <f t="shared" si="17"/>
        <v>Turbo Jet A-1 / Keroturbo</v>
      </c>
      <c r="E541" s="39">
        <v>459.75496999999984</v>
      </c>
      <c r="F541" s="38" t="str">
        <f>VLOOKUP(D541,EXPORT_CLASE!$A$2:$B$48,2,FALSE)</f>
        <v>Keroturbo</v>
      </c>
      <c r="G541" s="38" t="s">
        <v>9</v>
      </c>
      <c r="H541" s="38" t="str">
        <f t="shared" si="16"/>
        <v>01/5/2019</v>
      </c>
    </row>
    <row r="542" spans="1:8" ht="15">
      <c r="A542" s="38">
        <v>2019</v>
      </c>
      <c r="B542" s="38">
        <v>5</v>
      </c>
      <c r="C542" s="38" t="s">
        <v>42</v>
      </c>
      <c r="D542" s="8" t="str">
        <f t="shared" si="17"/>
        <v>MDBS</v>
      </c>
      <c r="E542" s="39">
        <v>0</v>
      </c>
      <c r="F542" s="38" t="str">
        <f>VLOOKUP(D542,EXPORT_CLASE!$A$2:$B$48,2,FALSE)</f>
        <v>Otros</v>
      </c>
      <c r="G542" s="38" t="s">
        <v>9</v>
      </c>
      <c r="H542" s="38" t="str">
        <f t="shared" si="16"/>
        <v>01/5/2019</v>
      </c>
    </row>
    <row r="543" spans="1:8" ht="15">
      <c r="A543" s="38">
        <v>2019</v>
      </c>
      <c r="B543" s="38">
        <v>5</v>
      </c>
      <c r="C543" s="38" t="s">
        <v>43</v>
      </c>
      <c r="D543" s="8" t="str">
        <f t="shared" si="17"/>
        <v>Diesel B-5 / VGO</v>
      </c>
      <c r="E543" s="39">
        <v>0</v>
      </c>
      <c r="F543" s="38" t="str">
        <f>VLOOKUP(D543,EXPORT_CLASE!$A$2:$B$48,2,FALSE)</f>
        <v>Diesel 2/DB5</v>
      </c>
      <c r="G543" s="38" t="s">
        <v>9</v>
      </c>
      <c r="H543" s="38" t="str">
        <f t="shared" si="16"/>
        <v>01/5/2019</v>
      </c>
    </row>
    <row r="544" spans="1:8" ht="15">
      <c r="A544" s="38">
        <v>2019</v>
      </c>
      <c r="B544" s="38">
        <v>5</v>
      </c>
      <c r="C544" s="38" t="s">
        <v>44</v>
      </c>
      <c r="D544" s="8" t="str">
        <f t="shared" si="17"/>
        <v>Diesel 2</v>
      </c>
      <c r="E544" s="39">
        <v>326.84097999999989</v>
      </c>
      <c r="F544" s="38" t="str">
        <f>VLOOKUP(D544,EXPORT_CLASE!$A$2:$B$48,2,FALSE)</f>
        <v>Diesel 2/DB5</v>
      </c>
      <c r="G544" s="38" t="s">
        <v>9</v>
      </c>
      <c r="H544" s="38" t="str">
        <f t="shared" si="16"/>
        <v>01/5/2019</v>
      </c>
    </row>
    <row r="545" spans="1:8" ht="15">
      <c r="A545" s="38">
        <v>2019</v>
      </c>
      <c r="B545" s="38">
        <v>5</v>
      </c>
      <c r="C545" s="38" t="s">
        <v>45</v>
      </c>
      <c r="D545" s="8" t="str">
        <f t="shared" si="17"/>
        <v>MGO / Bunkers</v>
      </c>
      <c r="E545" s="39">
        <v>0</v>
      </c>
      <c r="F545" s="38" t="str">
        <f>VLOOKUP(D545,EXPORT_CLASE!$A$2:$B$48,2,FALSE)</f>
        <v>Bunkers</v>
      </c>
      <c r="G545" s="38" t="s">
        <v>9</v>
      </c>
      <c r="H545" s="38" t="str">
        <f t="shared" si="16"/>
        <v>01/5/2019</v>
      </c>
    </row>
    <row r="546" spans="1:8" ht="15">
      <c r="A546" s="38">
        <v>2019</v>
      </c>
      <c r="B546" s="38">
        <v>5</v>
      </c>
      <c r="C546" s="38" t="s">
        <v>46</v>
      </c>
      <c r="D546" s="8" t="str">
        <f t="shared" si="17"/>
        <v>Residual 6</v>
      </c>
      <c r="E546" s="39">
        <v>334.70596</v>
      </c>
      <c r="F546" s="38" t="str">
        <f>VLOOKUP(D546,EXPORT_CLASE!$A$2:$B$48,2,FALSE)</f>
        <v>Residuales</v>
      </c>
      <c r="G546" s="38" t="s">
        <v>9</v>
      </c>
      <c r="H546" s="38" t="str">
        <f t="shared" si="16"/>
        <v>01/5/2019</v>
      </c>
    </row>
    <row r="547" spans="1:8" ht="15">
      <c r="A547" s="38">
        <v>2019</v>
      </c>
      <c r="B547" s="38">
        <v>5</v>
      </c>
      <c r="C547" s="38" t="s">
        <v>30</v>
      </c>
      <c r="D547" s="8" t="str">
        <f t="shared" si="17"/>
        <v>Residual 500</v>
      </c>
      <c r="E547" s="39">
        <v>0</v>
      </c>
      <c r="F547" s="38" t="str">
        <f>VLOOKUP(D547,EXPORT_CLASE!$A$2:$B$48,2,FALSE)</f>
        <v>Residuales</v>
      </c>
      <c r="G547" s="38" t="s">
        <v>9</v>
      </c>
      <c r="H547" s="38" t="str">
        <f t="shared" si="16"/>
        <v>01/5/2019</v>
      </c>
    </row>
    <row r="548" spans="1:8" ht="15">
      <c r="A548" s="38">
        <v>2019</v>
      </c>
      <c r="B548" s="38">
        <v>5</v>
      </c>
      <c r="C548" s="38" t="s">
        <v>31</v>
      </c>
      <c r="D548" s="8" t="str">
        <f t="shared" si="17"/>
        <v>Fuel Oil</v>
      </c>
      <c r="E548" s="39">
        <v>0</v>
      </c>
      <c r="F548" s="38" t="str">
        <f>VLOOKUP(D548,EXPORT_CLASE!$A$2:$B$48,2,FALSE)</f>
        <v>Gasolinas/Nafta</v>
      </c>
      <c r="G548" s="38" t="s">
        <v>9</v>
      </c>
      <c r="H548" s="38" t="str">
        <f t="shared" si="16"/>
        <v>01/5/2019</v>
      </c>
    </row>
    <row r="549" spans="1:8" ht="15">
      <c r="A549" s="38">
        <v>2019</v>
      </c>
      <c r="B549" s="38">
        <v>5</v>
      </c>
      <c r="C549" s="38" t="s">
        <v>47</v>
      </c>
      <c r="D549" s="8" t="str">
        <f t="shared" si="17"/>
        <v>Otros</v>
      </c>
      <c r="E549" s="39">
        <v>0</v>
      </c>
      <c r="F549" s="38" t="str">
        <f>VLOOKUP(D549,EXPORT_CLASE!$A$2:$B$48,2,FALSE)</f>
        <v>Otros</v>
      </c>
      <c r="G549" s="38" t="s">
        <v>9</v>
      </c>
      <c r="H549" s="38" t="str">
        <f t="shared" si="16"/>
        <v>01/5/2019</v>
      </c>
    </row>
    <row r="550" spans="1:8" ht="15">
      <c r="A550" s="38">
        <v>2019</v>
      </c>
      <c r="B550" s="38">
        <v>5</v>
      </c>
      <c r="C550" s="38" t="s">
        <v>32</v>
      </c>
      <c r="D550" s="8" t="str">
        <f t="shared" si="17"/>
        <v>Bases Lubricantes</v>
      </c>
      <c r="E550" s="39">
        <v>0</v>
      </c>
      <c r="F550" s="38" t="str">
        <f>VLOOKUP(D550,EXPORT_CLASE!$A$2:$B$48,2,FALSE)</f>
        <v>Otros</v>
      </c>
      <c r="G550" s="38" t="s">
        <v>9</v>
      </c>
      <c r="H550" s="38" t="str">
        <f t="shared" si="16"/>
        <v>01/5/2019</v>
      </c>
    </row>
    <row r="551" spans="1:8" ht="15">
      <c r="A551" s="38">
        <v>2019</v>
      </c>
      <c r="B551" s="38">
        <v>5</v>
      </c>
      <c r="C551" s="38" t="s">
        <v>33</v>
      </c>
      <c r="D551" s="8" t="str">
        <f t="shared" si="17"/>
        <v>Aceites Lubricantes</v>
      </c>
      <c r="E551" s="39">
        <v>8.5935587828349949</v>
      </c>
      <c r="F551" s="38" t="str">
        <f>VLOOKUP(D551,EXPORT_CLASE!$A$2:$B$48,2,FALSE)</f>
        <v>Otros</v>
      </c>
      <c r="G551" s="38" t="s">
        <v>9</v>
      </c>
      <c r="H551" s="38" t="str">
        <f t="shared" si="16"/>
        <v>01/5/2019</v>
      </c>
    </row>
    <row r="552" spans="1:8" ht="15">
      <c r="A552" s="38">
        <v>2019</v>
      </c>
      <c r="B552" s="38">
        <v>5</v>
      </c>
      <c r="C552" s="38" t="s">
        <v>34</v>
      </c>
      <c r="D552" s="8" t="str">
        <f t="shared" si="17"/>
        <v>Grasas Lubricantes</v>
      </c>
      <c r="E552" s="39">
        <v>0.8214444011074199</v>
      </c>
      <c r="F552" s="38" t="str">
        <f>VLOOKUP(D552,EXPORT_CLASE!$A$2:$B$48,2,FALSE)</f>
        <v>Otros</v>
      </c>
      <c r="G552" s="38" t="s">
        <v>9</v>
      </c>
      <c r="H552" s="38" t="str">
        <f t="shared" si="16"/>
        <v>01/5/2019</v>
      </c>
    </row>
    <row r="553" spans="1:8" ht="15">
      <c r="A553" s="38">
        <v>2019</v>
      </c>
      <c r="B553" s="38">
        <v>6</v>
      </c>
      <c r="C553" s="38" t="s">
        <v>35</v>
      </c>
      <c r="D553" s="8" t="str">
        <f t="shared" si="17"/>
        <v>Crudo</v>
      </c>
      <c r="E553" s="39">
        <v>0</v>
      </c>
      <c r="F553" s="38" t="str">
        <f>VLOOKUP(D553,EXPORT_CLASE!$A$2:$B$48,2,FALSE)</f>
        <v>Petróleo</v>
      </c>
      <c r="G553" s="38" t="s">
        <v>9</v>
      </c>
      <c r="H553" s="38" t="str">
        <f t="shared" si="16"/>
        <v>01/6/2019</v>
      </c>
    </row>
    <row r="554" spans="1:8" ht="15">
      <c r="A554" s="38">
        <v>2019</v>
      </c>
      <c r="B554" s="38">
        <v>6</v>
      </c>
      <c r="C554" s="38" t="s">
        <v>28</v>
      </c>
      <c r="D554" s="8" t="str">
        <f t="shared" si="17"/>
        <v>GNL</v>
      </c>
      <c r="E554" s="39">
        <v>2095.4568899999999</v>
      </c>
      <c r="F554" s="38" t="str">
        <f>VLOOKUP(D554,EXPORT_CLASE!$A$2:$B$48,2,FALSE)</f>
        <v>Gas Natural Licuado (GNL)</v>
      </c>
      <c r="G554" s="38" t="s">
        <v>9</v>
      </c>
      <c r="H554" s="38" t="str">
        <f t="shared" si="16"/>
        <v>01/6/2019</v>
      </c>
    </row>
    <row r="555" spans="1:8" ht="15">
      <c r="A555" s="38">
        <v>2019</v>
      </c>
      <c r="B555" s="38">
        <v>6</v>
      </c>
      <c r="C555" s="38" t="s">
        <v>11</v>
      </c>
      <c r="D555" s="8" t="str">
        <f t="shared" si="17"/>
        <v>GLP</v>
      </c>
      <c r="E555" s="39">
        <v>0</v>
      </c>
      <c r="F555" s="38" t="str">
        <f>VLOOKUP(D555,EXPORT_CLASE!$A$2:$B$48,2,FALSE)</f>
        <v>GLP/Propano/Butano</v>
      </c>
      <c r="G555" s="38" t="s">
        <v>9</v>
      </c>
      <c r="H555" s="38" t="str">
        <f t="shared" si="16"/>
        <v>01/6/2019</v>
      </c>
    </row>
    <row r="556" spans="1:8" ht="15">
      <c r="A556" s="38">
        <v>2019</v>
      </c>
      <c r="B556" s="38">
        <v>6</v>
      </c>
      <c r="C556" s="38" t="s">
        <v>37</v>
      </c>
      <c r="D556" s="8" t="str">
        <f t="shared" si="17"/>
        <v>Butano</v>
      </c>
      <c r="E556" s="39">
        <v>0</v>
      </c>
      <c r="F556" s="38" t="str">
        <f>VLOOKUP(D556,EXPORT_CLASE!$A$2:$B$48,2,FALSE)</f>
        <v>GLP/Propano/Butano</v>
      </c>
      <c r="G556" s="38" t="s">
        <v>9</v>
      </c>
      <c r="H556" s="38" t="str">
        <f t="shared" si="16"/>
        <v>01/6/2019</v>
      </c>
    </row>
    <row r="557" spans="1:8" ht="15">
      <c r="A557" s="38">
        <v>2019</v>
      </c>
      <c r="B557" s="38">
        <v>6</v>
      </c>
      <c r="C557" s="38" t="s">
        <v>38</v>
      </c>
      <c r="D557" s="8" t="str">
        <f t="shared" si="17"/>
        <v>Propano</v>
      </c>
      <c r="E557" s="39">
        <v>0</v>
      </c>
      <c r="F557" s="38" t="str">
        <f>VLOOKUP(D557,EXPORT_CLASE!$A$2:$B$48,2,FALSE)</f>
        <v>GLP/Propano/Butano</v>
      </c>
      <c r="G557" s="38" t="s">
        <v>9</v>
      </c>
      <c r="H557" s="38" t="str">
        <f t="shared" si="16"/>
        <v>01/6/2019</v>
      </c>
    </row>
    <row r="558" spans="1:8" ht="15">
      <c r="A558" s="38">
        <v>2019</v>
      </c>
      <c r="B558" s="38">
        <v>6</v>
      </c>
      <c r="C558" s="38" t="s">
        <v>39</v>
      </c>
      <c r="D558" s="8" t="str">
        <f t="shared" si="17"/>
        <v>Gasolina Natural</v>
      </c>
      <c r="E558" s="39">
        <v>418.16449999999998</v>
      </c>
      <c r="F558" s="38" t="str">
        <f>VLOOKUP(D558,EXPORT_CLASE!$A$2:$B$48,2,FALSE)</f>
        <v>Gasolinas/Nafta</v>
      </c>
      <c r="G558" s="38" t="s">
        <v>9</v>
      </c>
      <c r="H558" s="38" t="str">
        <f t="shared" si="16"/>
        <v>01/6/2019</v>
      </c>
    </row>
    <row r="559" spans="1:8" ht="15">
      <c r="A559" s="38">
        <v>2019</v>
      </c>
      <c r="B559" s="38">
        <v>6</v>
      </c>
      <c r="C559" s="38" t="s">
        <v>40</v>
      </c>
      <c r="D559" s="8" t="str">
        <f t="shared" si="17"/>
        <v>Nafta</v>
      </c>
      <c r="E559" s="39">
        <v>1422.5841399999999</v>
      </c>
      <c r="F559" s="38" t="str">
        <f>VLOOKUP(D559,EXPORT_CLASE!$A$2:$B$48,2,FALSE)</f>
        <v>Gasolinas/Nafta</v>
      </c>
      <c r="G559" s="38" t="s">
        <v>9</v>
      </c>
      <c r="H559" s="38" t="str">
        <f t="shared" si="16"/>
        <v>01/6/2019</v>
      </c>
    </row>
    <row r="560" spans="1:8" ht="15">
      <c r="A560" s="38">
        <v>2019</v>
      </c>
      <c r="B560" s="38">
        <v>6</v>
      </c>
      <c r="C560" s="38" t="s">
        <v>41</v>
      </c>
      <c r="D560" s="8" t="str">
        <f t="shared" si="17"/>
        <v>Turbo Jet A-1 / Keroturbo</v>
      </c>
      <c r="E560" s="39">
        <v>461.08216000000016</v>
      </c>
      <c r="F560" s="38" t="str">
        <f>VLOOKUP(D560,EXPORT_CLASE!$A$2:$B$48,2,FALSE)</f>
        <v>Keroturbo</v>
      </c>
      <c r="G560" s="38" t="s">
        <v>9</v>
      </c>
      <c r="H560" s="38" t="str">
        <f t="shared" si="16"/>
        <v>01/6/2019</v>
      </c>
    </row>
    <row r="561" spans="1:8" ht="15">
      <c r="A561" s="38">
        <v>2019</v>
      </c>
      <c r="B561" s="38">
        <v>6</v>
      </c>
      <c r="C561" s="38" t="s">
        <v>42</v>
      </c>
      <c r="D561" s="8" t="str">
        <f t="shared" si="17"/>
        <v>MDBS</v>
      </c>
      <c r="E561" s="39">
        <v>0</v>
      </c>
      <c r="F561" s="38" t="str">
        <f>VLOOKUP(D561,EXPORT_CLASE!$A$2:$B$48,2,FALSE)</f>
        <v>Otros</v>
      </c>
      <c r="G561" s="38" t="s">
        <v>9</v>
      </c>
      <c r="H561" s="38" t="str">
        <f t="shared" si="16"/>
        <v>01/6/2019</v>
      </c>
    </row>
    <row r="562" spans="1:8" ht="15">
      <c r="A562" s="38">
        <v>2019</v>
      </c>
      <c r="B562" s="38">
        <v>6</v>
      </c>
      <c r="C562" s="38" t="s">
        <v>43</v>
      </c>
      <c r="D562" s="8" t="str">
        <f t="shared" si="17"/>
        <v>Diesel B-5 / VGO</v>
      </c>
      <c r="E562" s="39">
        <v>0</v>
      </c>
      <c r="F562" s="38" t="str">
        <f>VLOOKUP(D562,EXPORT_CLASE!$A$2:$B$48,2,FALSE)</f>
        <v>Diesel 2/DB5</v>
      </c>
      <c r="G562" s="38" t="s">
        <v>9</v>
      </c>
      <c r="H562" s="38" t="str">
        <f t="shared" si="16"/>
        <v>01/6/2019</v>
      </c>
    </row>
    <row r="563" spans="1:8" ht="15">
      <c r="A563" s="38">
        <v>2019</v>
      </c>
      <c r="B563" s="38">
        <v>6</v>
      </c>
      <c r="C563" s="38" t="s">
        <v>44</v>
      </c>
      <c r="D563" s="8" t="str">
        <f t="shared" si="17"/>
        <v>Diesel 2</v>
      </c>
      <c r="E563" s="39">
        <v>73.064639999999883</v>
      </c>
      <c r="F563" s="38" t="str">
        <f>VLOOKUP(D563,EXPORT_CLASE!$A$2:$B$48,2,FALSE)</f>
        <v>Diesel 2/DB5</v>
      </c>
      <c r="G563" s="38" t="s">
        <v>9</v>
      </c>
      <c r="H563" s="38" t="str">
        <f t="shared" si="16"/>
        <v>01/6/2019</v>
      </c>
    </row>
    <row r="564" spans="1:8" ht="15">
      <c r="A564" s="38">
        <v>2019</v>
      </c>
      <c r="B564" s="38">
        <v>6</v>
      </c>
      <c r="C564" s="38" t="s">
        <v>45</v>
      </c>
      <c r="D564" s="8" t="str">
        <f t="shared" si="17"/>
        <v>MGO / Bunkers</v>
      </c>
      <c r="E564" s="39">
        <v>0</v>
      </c>
      <c r="F564" s="38" t="str">
        <f>VLOOKUP(D564,EXPORT_CLASE!$A$2:$B$48,2,FALSE)</f>
        <v>Bunkers</v>
      </c>
      <c r="G564" s="38" t="s">
        <v>9</v>
      </c>
      <c r="H564" s="38" t="str">
        <f t="shared" si="16"/>
        <v>01/6/2019</v>
      </c>
    </row>
    <row r="565" spans="1:8" ht="15">
      <c r="A565" s="38">
        <v>2019</v>
      </c>
      <c r="B565" s="38">
        <v>6</v>
      </c>
      <c r="C565" s="38" t="s">
        <v>46</v>
      </c>
      <c r="D565" s="8" t="str">
        <f t="shared" si="17"/>
        <v>Residual 6</v>
      </c>
      <c r="E565" s="39">
        <v>462.68367999999998</v>
      </c>
      <c r="F565" s="38" t="str">
        <f>VLOOKUP(D565,EXPORT_CLASE!$A$2:$B$48,2,FALSE)</f>
        <v>Residuales</v>
      </c>
      <c r="G565" s="38" t="s">
        <v>9</v>
      </c>
      <c r="H565" s="38" t="str">
        <f t="shared" si="16"/>
        <v>01/6/2019</v>
      </c>
    </row>
    <row r="566" spans="1:8" ht="15">
      <c r="A566" s="38">
        <v>2019</v>
      </c>
      <c r="B566" s="38">
        <v>6</v>
      </c>
      <c r="C566" s="38" t="s">
        <v>30</v>
      </c>
      <c r="D566" s="8" t="str">
        <f t="shared" si="17"/>
        <v>Residual 500</v>
      </c>
      <c r="E566" s="39">
        <v>0</v>
      </c>
      <c r="F566" s="38" t="str">
        <f>VLOOKUP(D566,EXPORT_CLASE!$A$2:$B$48,2,FALSE)</f>
        <v>Residuales</v>
      </c>
      <c r="G566" s="38" t="s">
        <v>9</v>
      </c>
      <c r="H566" s="38" t="str">
        <f t="shared" si="16"/>
        <v>01/6/2019</v>
      </c>
    </row>
    <row r="567" spans="1:8" ht="15">
      <c r="A567" s="38">
        <v>2019</v>
      </c>
      <c r="B567" s="38">
        <v>6</v>
      </c>
      <c r="C567" s="38" t="s">
        <v>31</v>
      </c>
      <c r="D567" s="8" t="str">
        <f t="shared" si="17"/>
        <v>Fuel Oil</v>
      </c>
      <c r="E567" s="39">
        <v>346.79285999999996</v>
      </c>
      <c r="F567" s="38" t="str">
        <f>VLOOKUP(D567,EXPORT_CLASE!$A$2:$B$48,2,FALSE)</f>
        <v>Gasolinas/Nafta</v>
      </c>
      <c r="G567" s="38" t="s">
        <v>9</v>
      </c>
      <c r="H567" s="38" t="str">
        <f t="shared" si="16"/>
        <v>01/6/2019</v>
      </c>
    </row>
    <row r="568" spans="1:8" ht="15">
      <c r="A568" s="38">
        <v>2019</v>
      </c>
      <c r="B568" s="38">
        <v>6</v>
      </c>
      <c r="C568" s="38" t="s">
        <v>47</v>
      </c>
      <c r="D568" s="8" t="str">
        <f t="shared" si="17"/>
        <v>Otros</v>
      </c>
      <c r="E568" s="39">
        <v>5.0320000000000004E-2</v>
      </c>
      <c r="F568" s="38" t="str">
        <f>VLOOKUP(D568,EXPORT_CLASE!$A$2:$B$48,2,FALSE)</f>
        <v>Otros</v>
      </c>
      <c r="G568" s="38" t="s">
        <v>9</v>
      </c>
      <c r="H568" s="38" t="str">
        <f t="shared" si="16"/>
        <v>01/6/2019</v>
      </c>
    </row>
    <row r="569" spans="1:8" ht="15">
      <c r="A569" s="38">
        <v>2019</v>
      </c>
      <c r="B569" s="38">
        <v>6</v>
      </c>
      <c r="C569" s="38" t="s">
        <v>32</v>
      </c>
      <c r="D569" s="8" t="str">
        <f t="shared" si="17"/>
        <v>Bases Lubricantes</v>
      </c>
      <c r="E569" s="39">
        <v>0.2877222170542636</v>
      </c>
      <c r="F569" s="38" t="str">
        <f>VLOOKUP(D569,EXPORT_CLASE!$A$2:$B$48,2,FALSE)</f>
        <v>Otros</v>
      </c>
      <c r="G569" s="38" t="s">
        <v>9</v>
      </c>
      <c r="H569" s="38" t="str">
        <f t="shared" si="16"/>
        <v>01/6/2019</v>
      </c>
    </row>
    <row r="570" spans="1:8" ht="15">
      <c r="A570" s="38">
        <v>2019</v>
      </c>
      <c r="B570" s="38">
        <v>6</v>
      </c>
      <c r="C570" s="38" t="s">
        <v>33</v>
      </c>
      <c r="D570" s="8" t="str">
        <f t="shared" si="17"/>
        <v>Aceites Lubricantes</v>
      </c>
      <c r="E570" s="39">
        <v>10.910318213178293</v>
      </c>
      <c r="F570" s="38" t="str">
        <f>VLOOKUP(D570,EXPORT_CLASE!$A$2:$B$48,2,FALSE)</f>
        <v>Otros</v>
      </c>
      <c r="G570" s="38" t="s">
        <v>9</v>
      </c>
      <c r="H570" s="38" t="str">
        <f t="shared" si="16"/>
        <v>01/6/2019</v>
      </c>
    </row>
    <row r="571" spans="1:8" ht="15">
      <c r="A571" s="38">
        <v>2019</v>
      </c>
      <c r="B571" s="38">
        <v>6</v>
      </c>
      <c r="C571" s="38" t="s">
        <v>34</v>
      </c>
      <c r="D571" s="8" t="str">
        <f t="shared" si="17"/>
        <v>Grasas Lubricantes</v>
      </c>
      <c r="E571" s="39">
        <v>0.21199907397563678</v>
      </c>
      <c r="F571" s="38" t="str">
        <f>VLOOKUP(D571,EXPORT_CLASE!$A$2:$B$48,2,FALSE)</f>
        <v>Otros</v>
      </c>
      <c r="G571" s="38" t="s">
        <v>9</v>
      </c>
      <c r="H571" s="38" t="str">
        <f t="shared" si="16"/>
        <v>01/6/2019</v>
      </c>
    </row>
    <row r="572" spans="1:8" ht="15">
      <c r="A572" s="38">
        <v>2019</v>
      </c>
      <c r="B572" s="38">
        <v>7</v>
      </c>
      <c r="C572" s="38" t="s">
        <v>35</v>
      </c>
      <c r="D572" s="8" t="str">
        <f t="shared" si="17"/>
        <v>Crudo</v>
      </c>
      <c r="E572" s="39">
        <v>0</v>
      </c>
      <c r="F572" s="38" t="str">
        <f>VLOOKUP(D572,EXPORT_CLASE!$A$2:$B$48,2,FALSE)</f>
        <v>Petróleo</v>
      </c>
      <c r="G572" s="38" t="s">
        <v>9</v>
      </c>
      <c r="H572" s="38" t="str">
        <f t="shared" si="16"/>
        <v>01/7/2019</v>
      </c>
    </row>
    <row r="573" spans="1:8" ht="15">
      <c r="A573" s="38">
        <v>2019</v>
      </c>
      <c r="B573" s="38">
        <v>7</v>
      </c>
      <c r="C573" s="38" t="s">
        <v>28</v>
      </c>
      <c r="D573" s="8" t="str">
        <f t="shared" si="17"/>
        <v>GNL</v>
      </c>
      <c r="E573" s="39">
        <v>4559.5455199999997</v>
      </c>
      <c r="F573" s="38" t="str">
        <f>VLOOKUP(D573,EXPORT_CLASE!$A$2:$B$48,2,FALSE)</f>
        <v>Gas Natural Licuado (GNL)</v>
      </c>
      <c r="G573" s="38" t="s">
        <v>9</v>
      </c>
      <c r="H573" s="38" t="str">
        <f t="shared" si="16"/>
        <v>01/7/2019</v>
      </c>
    </row>
    <row r="574" spans="1:8" ht="15">
      <c r="A574" s="38">
        <v>2019</v>
      </c>
      <c r="B574" s="38">
        <v>7</v>
      </c>
      <c r="C574" s="38" t="s">
        <v>11</v>
      </c>
      <c r="D574" s="8" t="str">
        <f t="shared" si="17"/>
        <v>GLP</v>
      </c>
      <c r="E574" s="39">
        <v>0</v>
      </c>
      <c r="F574" s="38" t="str">
        <f>VLOOKUP(D574,EXPORT_CLASE!$A$2:$B$48,2,FALSE)</f>
        <v>GLP/Propano/Butano</v>
      </c>
      <c r="G574" s="38" t="s">
        <v>9</v>
      </c>
      <c r="H574" s="38" t="str">
        <f t="shared" si="16"/>
        <v>01/7/2019</v>
      </c>
    </row>
    <row r="575" spans="1:8" ht="15">
      <c r="A575" s="38">
        <v>2019</v>
      </c>
      <c r="B575" s="38">
        <v>7</v>
      </c>
      <c r="C575" s="38" t="s">
        <v>37</v>
      </c>
      <c r="D575" s="8" t="str">
        <f t="shared" si="17"/>
        <v>Butano</v>
      </c>
      <c r="E575" s="39">
        <v>0</v>
      </c>
      <c r="F575" s="38" t="str">
        <f>VLOOKUP(D575,EXPORT_CLASE!$A$2:$B$48,2,FALSE)</f>
        <v>GLP/Propano/Butano</v>
      </c>
      <c r="G575" s="38" t="s">
        <v>9</v>
      </c>
      <c r="H575" s="38" t="str">
        <f t="shared" si="16"/>
        <v>01/7/2019</v>
      </c>
    </row>
    <row r="576" spans="1:8" ht="15">
      <c r="A576" s="38">
        <v>2019</v>
      </c>
      <c r="B576" s="38">
        <v>7</v>
      </c>
      <c r="C576" s="38" t="s">
        <v>38</v>
      </c>
      <c r="D576" s="8" t="str">
        <f t="shared" si="17"/>
        <v>Propano</v>
      </c>
      <c r="E576" s="39">
        <v>0</v>
      </c>
      <c r="F576" s="38" t="str">
        <f>VLOOKUP(D576,EXPORT_CLASE!$A$2:$B$48,2,FALSE)</f>
        <v>GLP/Propano/Butano</v>
      </c>
      <c r="G576" s="38" t="s">
        <v>9</v>
      </c>
      <c r="H576" s="38" t="str">
        <f t="shared" si="16"/>
        <v>01/7/2019</v>
      </c>
    </row>
    <row r="577" spans="1:8" ht="15">
      <c r="A577" s="38">
        <v>2019</v>
      </c>
      <c r="B577" s="38">
        <v>7</v>
      </c>
      <c r="C577" s="38" t="s">
        <v>48</v>
      </c>
      <c r="D577" s="8" t="str">
        <f>TRIM(C577)</f>
        <v>Gasolina Natural</v>
      </c>
      <c r="E577" s="39">
        <v>385.47084000000007</v>
      </c>
      <c r="F577" s="38" t="str">
        <f>VLOOKUP(D577,EXPORT_CLASE!$A$2:$B$48,2,FALSE)</f>
        <v>Gasolinas/Nafta</v>
      </c>
      <c r="G577" s="38" t="s">
        <v>9</v>
      </c>
      <c r="H577" s="38" t="str">
        <f t="shared" si="16"/>
        <v>01/7/2019</v>
      </c>
    </row>
    <row r="578" spans="1:8" ht="15">
      <c r="A578" s="38">
        <v>2019</v>
      </c>
      <c r="B578" s="38">
        <v>7</v>
      </c>
      <c r="C578" s="38" t="s">
        <v>40</v>
      </c>
      <c r="D578" s="8" t="str">
        <f t="shared" si="17"/>
        <v>Nafta</v>
      </c>
      <c r="E578" s="39">
        <v>1297.0609000000004</v>
      </c>
      <c r="F578" s="38" t="str">
        <f>VLOOKUP(D578,EXPORT_CLASE!$A$2:$B$48,2,FALSE)</f>
        <v>Gasolinas/Nafta</v>
      </c>
      <c r="G578" s="38" t="s">
        <v>9</v>
      </c>
      <c r="H578" s="38" t="str">
        <f t="shared" si="16"/>
        <v>01/7/2019</v>
      </c>
    </row>
    <row r="579" spans="1:8" ht="15">
      <c r="A579" s="38">
        <v>2019</v>
      </c>
      <c r="B579" s="38">
        <v>7</v>
      </c>
      <c r="C579" s="38" t="s">
        <v>41</v>
      </c>
      <c r="D579" s="8" t="str">
        <f t="shared" si="17"/>
        <v>Turbo Jet A-1 / Keroturbo</v>
      </c>
      <c r="E579" s="39">
        <v>461.74889999999999</v>
      </c>
      <c r="F579" s="38" t="str">
        <f>VLOOKUP(D579,EXPORT_CLASE!$A$2:$B$48,2,FALSE)</f>
        <v>Keroturbo</v>
      </c>
      <c r="G579" s="38" t="s">
        <v>9</v>
      </c>
      <c r="H579" s="38" t="str">
        <f t="shared" ref="H579:H642" si="18">"01/"&amp;B579&amp;"/"&amp;A579</f>
        <v>01/7/2019</v>
      </c>
    </row>
    <row r="580" spans="1:8" ht="15">
      <c r="A580" s="38">
        <v>2019</v>
      </c>
      <c r="B580" s="38">
        <v>7</v>
      </c>
      <c r="C580" s="38" t="s">
        <v>42</v>
      </c>
      <c r="D580" s="8" t="str">
        <f t="shared" ref="D580:D643" si="19">TRIM(C580)</f>
        <v>MDBS</v>
      </c>
      <c r="E580" s="39">
        <v>0</v>
      </c>
      <c r="F580" s="38" t="str">
        <f>VLOOKUP(D580,EXPORT_CLASE!$A$2:$B$48,2,FALSE)</f>
        <v>Otros</v>
      </c>
      <c r="G580" s="38" t="s">
        <v>9</v>
      </c>
      <c r="H580" s="38" t="str">
        <f t="shared" si="18"/>
        <v>01/7/2019</v>
      </c>
    </row>
    <row r="581" spans="1:8" ht="15">
      <c r="A581" s="38">
        <v>2019</v>
      </c>
      <c r="B581" s="38">
        <v>7</v>
      </c>
      <c r="C581" s="38" t="s">
        <v>43</v>
      </c>
      <c r="D581" s="8" t="str">
        <f t="shared" si="19"/>
        <v>Diesel B-5 / VGO</v>
      </c>
      <c r="E581" s="39">
        <v>0</v>
      </c>
      <c r="F581" s="38" t="str">
        <f>VLOOKUP(D581,EXPORT_CLASE!$A$2:$B$48,2,FALSE)</f>
        <v>Diesel 2/DB5</v>
      </c>
      <c r="G581" s="38" t="s">
        <v>9</v>
      </c>
      <c r="H581" s="38" t="str">
        <f t="shared" si="18"/>
        <v>01/7/2019</v>
      </c>
    </row>
    <row r="582" spans="1:8" ht="15">
      <c r="A582" s="38">
        <v>2019</v>
      </c>
      <c r="B582" s="38">
        <v>7</v>
      </c>
      <c r="C582" s="38" t="s">
        <v>44</v>
      </c>
      <c r="D582" s="8" t="str">
        <f t="shared" si="19"/>
        <v>Diesel 2</v>
      </c>
      <c r="E582" s="39">
        <v>61.371529999999922</v>
      </c>
      <c r="F582" s="38" t="str">
        <f>VLOOKUP(D582,EXPORT_CLASE!$A$2:$B$48,2,FALSE)</f>
        <v>Diesel 2/DB5</v>
      </c>
      <c r="G582" s="38" t="s">
        <v>9</v>
      </c>
      <c r="H582" s="38" t="str">
        <f t="shared" si="18"/>
        <v>01/7/2019</v>
      </c>
    </row>
    <row r="583" spans="1:8" ht="15">
      <c r="A583" s="38">
        <v>2019</v>
      </c>
      <c r="B583" s="38">
        <v>7</v>
      </c>
      <c r="C583" s="38" t="s">
        <v>45</v>
      </c>
      <c r="D583" s="8" t="str">
        <f t="shared" si="19"/>
        <v>MGO / Bunkers</v>
      </c>
      <c r="E583" s="39">
        <v>0</v>
      </c>
      <c r="F583" s="38" t="str">
        <f>VLOOKUP(D583,EXPORT_CLASE!$A$2:$B$48,2,FALSE)</f>
        <v>Bunkers</v>
      </c>
      <c r="G583" s="38" t="s">
        <v>9</v>
      </c>
      <c r="H583" s="38" t="str">
        <f t="shared" si="18"/>
        <v>01/7/2019</v>
      </c>
    </row>
    <row r="584" spans="1:8" ht="15">
      <c r="A584" s="38">
        <v>2019</v>
      </c>
      <c r="B584" s="38">
        <v>7</v>
      </c>
      <c r="C584" s="38" t="s">
        <v>46</v>
      </c>
      <c r="D584" s="8" t="str">
        <f t="shared" si="19"/>
        <v>Residual 6</v>
      </c>
      <c r="E584" s="39">
        <v>259.69</v>
      </c>
      <c r="F584" s="38" t="str">
        <f>VLOOKUP(D584,EXPORT_CLASE!$A$2:$B$48,2,FALSE)</f>
        <v>Residuales</v>
      </c>
      <c r="G584" s="38" t="s">
        <v>9</v>
      </c>
      <c r="H584" s="38" t="str">
        <f t="shared" si="18"/>
        <v>01/7/2019</v>
      </c>
    </row>
    <row r="585" spans="1:8" ht="15">
      <c r="A585" s="38">
        <v>2019</v>
      </c>
      <c r="B585" s="38">
        <v>7</v>
      </c>
      <c r="C585" s="38" t="s">
        <v>30</v>
      </c>
      <c r="D585" s="8" t="str">
        <f t="shared" si="19"/>
        <v>Residual 500</v>
      </c>
      <c r="E585" s="39">
        <v>0</v>
      </c>
      <c r="F585" s="38" t="str">
        <f>VLOOKUP(D585,EXPORT_CLASE!$A$2:$B$48,2,FALSE)</f>
        <v>Residuales</v>
      </c>
      <c r="G585" s="38" t="s">
        <v>9</v>
      </c>
      <c r="H585" s="38" t="str">
        <f t="shared" si="18"/>
        <v>01/7/2019</v>
      </c>
    </row>
    <row r="586" spans="1:8" ht="15">
      <c r="A586" s="38">
        <v>2019</v>
      </c>
      <c r="B586" s="38">
        <v>7</v>
      </c>
      <c r="C586" s="38" t="s">
        <v>31</v>
      </c>
      <c r="D586" s="8" t="str">
        <f t="shared" si="19"/>
        <v>Fuel Oil</v>
      </c>
      <c r="E586" s="39">
        <v>333.86690999999996</v>
      </c>
      <c r="F586" s="38" t="str">
        <f>VLOOKUP(D586,EXPORT_CLASE!$A$2:$B$48,2,FALSE)</f>
        <v>Gasolinas/Nafta</v>
      </c>
      <c r="G586" s="38" t="s">
        <v>9</v>
      </c>
      <c r="H586" s="38" t="str">
        <f t="shared" si="18"/>
        <v>01/7/2019</v>
      </c>
    </row>
    <row r="587" spans="1:8" ht="15">
      <c r="A587" s="38">
        <v>2019</v>
      </c>
      <c r="B587" s="38">
        <v>7</v>
      </c>
      <c r="C587" s="38" t="s">
        <v>47</v>
      </c>
      <c r="D587" s="8" t="str">
        <f t="shared" si="19"/>
        <v>Otros</v>
      </c>
      <c r="E587" s="39">
        <v>1.2580000000000001E-2</v>
      </c>
      <c r="F587" s="38" t="str">
        <f>VLOOKUP(D587,EXPORT_CLASE!$A$2:$B$48,2,FALSE)</f>
        <v>Otros</v>
      </c>
      <c r="G587" s="38" t="s">
        <v>9</v>
      </c>
      <c r="H587" s="38" t="str">
        <f t="shared" si="18"/>
        <v>01/7/2019</v>
      </c>
    </row>
    <row r="588" spans="1:8" ht="15">
      <c r="A588" s="38">
        <v>2019</v>
      </c>
      <c r="B588" s="38">
        <v>7</v>
      </c>
      <c r="C588" s="38" t="s">
        <v>32</v>
      </c>
      <c r="D588" s="8" t="str">
        <f t="shared" si="19"/>
        <v>Bases Lubricantes</v>
      </c>
      <c r="E588" s="39">
        <v>0.33596523200442968</v>
      </c>
      <c r="F588" s="38" t="str">
        <f>VLOOKUP(D588,EXPORT_CLASE!$A$2:$B$48,2,FALSE)</f>
        <v>Otros</v>
      </c>
      <c r="G588" s="38" t="s">
        <v>9</v>
      </c>
      <c r="H588" s="38" t="str">
        <f t="shared" si="18"/>
        <v>01/7/2019</v>
      </c>
    </row>
    <row r="589" spans="1:8" ht="15">
      <c r="A589" s="38">
        <v>2019</v>
      </c>
      <c r="B589" s="38">
        <v>7</v>
      </c>
      <c r="C589" s="38" t="s">
        <v>33</v>
      </c>
      <c r="D589" s="8" t="str">
        <f t="shared" si="19"/>
        <v>Aceites Lubricantes</v>
      </c>
      <c r="E589" s="39">
        <v>10.482396358693245</v>
      </c>
      <c r="F589" s="38" t="str">
        <f>VLOOKUP(D589,EXPORT_CLASE!$A$2:$B$48,2,FALSE)</f>
        <v>Otros</v>
      </c>
      <c r="G589" s="38" t="s">
        <v>9</v>
      </c>
      <c r="H589" s="38" t="str">
        <f t="shared" si="18"/>
        <v>01/7/2019</v>
      </c>
    </row>
    <row r="590" spans="1:8" ht="15">
      <c r="A590" s="38">
        <v>2019</v>
      </c>
      <c r="B590" s="38">
        <v>7</v>
      </c>
      <c r="C590" s="38" t="s">
        <v>34</v>
      </c>
      <c r="D590" s="8" t="str">
        <f t="shared" si="19"/>
        <v>Grasas Lubricantes</v>
      </c>
      <c r="E590" s="39">
        <v>0.43785938438538197</v>
      </c>
      <c r="F590" s="38" t="str">
        <f>VLOOKUP(D590,EXPORT_CLASE!$A$2:$B$48,2,FALSE)</f>
        <v>Otros</v>
      </c>
      <c r="G590" s="38" t="s">
        <v>9</v>
      </c>
      <c r="H590" s="38" t="str">
        <f t="shared" si="18"/>
        <v>01/7/2019</v>
      </c>
    </row>
    <row r="591" spans="1:8" ht="15">
      <c r="A591" s="38">
        <v>2019</v>
      </c>
      <c r="B591" s="38">
        <v>7</v>
      </c>
      <c r="C591" s="38" t="s">
        <v>35</v>
      </c>
      <c r="D591" s="8" t="str">
        <f t="shared" si="19"/>
        <v>Crudo</v>
      </c>
      <c r="E591" s="39">
        <v>0</v>
      </c>
      <c r="F591" s="38" t="str">
        <f>VLOOKUP(D591,EXPORT_CLASE!$A$2:$B$48,2,FALSE)</f>
        <v>Petróleo</v>
      </c>
      <c r="G591" s="38" t="s">
        <v>9</v>
      </c>
      <c r="H591" s="38" t="str">
        <f t="shared" si="18"/>
        <v>01/7/2019</v>
      </c>
    </row>
    <row r="592" spans="1:8" ht="15">
      <c r="A592" s="38">
        <v>2019</v>
      </c>
      <c r="B592" s="38">
        <v>7</v>
      </c>
      <c r="C592" s="38" t="s">
        <v>28</v>
      </c>
      <c r="D592" s="8" t="str">
        <f t="shared" si="19"/>
        <v>GNL</v>
      </c>
      <c r="E592" s="39">
        <v>5655.5654399999994</v>
      </c>
      <c r="F592" s="38" t="str">
        <f>VLOOKUP(D592,EXPORT_CLASE!$A$2:$B$48,2,FALSE)</f>
        <v>Gas Natural Licuado (GNL)</v>
      </c>
      <c r="G592" s="38" t="s">
        <v>9</v>
      </c>
      <c r="H592" s="38" t="str">
        <f t="shared" si="18"/>
        <v>01/7/2019</v>
      </c>
    </row>
    <row r="593" spans="1:8" ht="15">
      <c r="A593" s="38">
        <v>2019</v>
      </c>
      <c r="B593" s="38">
        <v>7</v>
      </c>
      <c r="C593" s="38" t="s">
        <v>11</v>
      </c>
      <c r="D593" s="8" t="str">
        <f t="shared" si="19"/>
        <v>GLP</v>
      </c>
      <c r="E593" s="39">
        <v>0</v>
      </c>
      <c r="F593" s="38" t="str">
        <f>VLOOKUP(D593,EXPORT_CLASE!$A$2:$B$48,2,FALSE)</f>
        <v>GLP/Propano/Butano</v>
      </c>
      <c r="G593" s="38" t="s">
        <v>9</v>
      </c>
      <c r="H593" s="38" t="str">
        <f t="shared" si="18"/>
        <v>01/7/2019</v>
      </c>
    </row>
    <row r="594" spans="1:8" ht="15">
      <c r="A594" s="38">
        <v>2019</v>
      </c>
      <c r="B594" s="38">
        <v>7</v>
      </c>
      <c r="C594" s="38" t="s">
        <v>37</v>
      </c>
      <c r="D594" s="8" t="str">
        <f t="shared" si="19"/>
        <v>Butano</v>
      </c>
      <c r="E594" s="39">
        <v>0</v>
      </c>
      <c r="F594" s="38" t="str">
        <f>VLOOKUP(D594,EXPORT_CLASE!$A$2:$B$48,2,FALSE)</f>
        <v>GLP/Propano/Butano</v>
      </c>
      <c r="G594" s="38" t="s">
        <v>9</v>
      </c>
      <c r="H594" s="38" t="str">
        <f t="shared" si="18"/>
        <v>01/7/2019</v>
      </c>
    </row>
    <row r="595" spans="1:8" ht="15">
      <c r="A595" s="38">
        <v>2019</v>
      </c>
      <c r="B595" s="38">
        <v>7</v>
      </c>
      <c r="C595" s="38" t="s">
        <v>38</v>
      </c>
      <c r="D595" s="8" t="str">
        <f t="shared" si="19"/>
        <v>Propano</v>
      </c>
      <c r="E595" s="39">
        <v>0</v>
      </c>
      <c r="F595" s="38" t="str">
        <f>VLOOKUP(D595,EXPORT_CLASE!$A$2:$B$48,2,FALSE)</f>
        <v>GLP/Propano/Butano</v>
      </c>
      <c r="G595" s="38" t="s">
        <v>9</v>
      </c>
      <c r="H595" s="38" t="str">
        <f t="shared" si="18"/>
        <v>01/7/2019</v>
      </c>
    </row>
    <row r="596" spans="1:8" ht="15">
      <c r="A596" s="38">
        <v>2019</v>
      </c>
      <c r="B596" s="38">
        <v>7</v>
      </c>
      <c r="C596" s="38" t="s">
        <v>39</v>
      </c>
      <c r="D596" s="8" t="str">
        <f t="shared" si="19"/>
        <v>Gasolina Natural</v>
      </c>
      <c r="E596" s="39">
        <v>0</v>
      </c>
      <c r="F596" s="38" t="str">
        <f>VLOOKUP(D596,EXPORT_CLASE!$A$2:$B$48,2,FALSE)</f>
        <v>Gasolinas/Nafta</v>
      </c>
      <c r="G596" s="38" t="s">
        <v>9</v>
      </c>
      <c r="H596" s="38" t="str">
        <f t="shared" si="18"/>
        <v>01/7/2019</v>
      </c>
    </row>
    <row r="597" spans="1:8" ht="15">
      <c r="A597" s="38">
        <v>2019</v>
      </c>
      <c r="B597" s="38">
        <v>7</v>
      </c>
      <c r="C597" s="38" t="s">
        <v>40</v>
      </c>
      <c r="D597" s="8" t="str">
        <f t="shared" si="19"/>
        <v>Nafta</v>
      </c>
      <c r="E597" s="39">
        <v>1531.2313100000003</v>
      </c>
      <c r="F597" s="38" t="str">
        <f>VLOOKUP(D597,EXPORT_CLASE!$A$2:$B$48,2,FALSE)</f>
        <v>Gasolinas/Nafta</v>
      </c>
      <c r="G597" s="38" t="s">
        <v>9</v>
      </c>
      <c r="H597" s="38" t="str">
        <f t="shared" si="18"/>
        <v>01/7/2019</v>
      </c>
    </row>
    <row r="598" spans="1:8" ht="15">
      <c r="A598" s="38">
        <v>2019</v>
      </c>
      <c r="B598" s="38">
        <v>7</v>
      </c>
      <c r="C598" s="38" t="s">
        <v>41</v>
      </c>
      <c r="D598" s="8" t="str">
        <f t="shared" si="19"/>
        <v>Turbo Jet A-1 / Keroturbo</v>
      </c>
      <c r="E598" s="39">
        <v>471.34114999999997</v>
      </c>
      <c r="F598" s="38" t="str">
        <f>VLOOKUP(D598,EXPORT_CLASE!$A$2:$B$48,2,FALSE)</f>
        <v>Keroturbo</v>
      </c>
      <c r="G598" s="38" t="s">
        <v>9</v>
      </c>
      <c r="H598" s="38" t="str">
        <f t="shared" si="18"/>
        <v>01/7/2019</v>
      </c>
    </row>
    <row r="599" spans="1:8" ht="15">
      <c r="A599" s="38">
        <v>2019</v>
      </c>
      <c r="B599" s="38">
        <v>7</v>
      </c>
      <c r="C599" s="38" t="s">
        <v>42</v>
      </c>
      <c r="D599" s="8" t="str">
        <f t="shared" si="19"/>
        <v>MDBS</v>
      </c>
      <c r="E599" s="39">
        <v>0</v>
      </c>
      <c r="F599" s="38" t="str">
        <f>VLOOKUP(D599,EXPORT_CLASE!$A$2:$B$48,2,FALSE)</f>
        <v>Otros</v>
      </c>
      <c r="G599" s="38" t="s">
        <v>9</v>
      </c>
      <c r="H599" s="38" t="str">
        <f t="shared" si="18"/>
        <v>01/7/2019</v>
      </c>
    </row>
    <row r="600" spans="1:8" ht="15">
      <c r="A600" s="38">
        <v>2019</v>
      </c>
      <c r="B600" s="38">
        <v>7</v>
      </c>
      <c r="C600" s="38" t="s">
        <v>43</v>
      </c>
      <c r="D600" s="8" t="str">
        <f t="shared" si="19"/>
        <v>Diesel B-5 / VGO</v>
      </c>
      <c r="E600" s="39">
        <v>0</v>
      </c>
      <c r="F600" s="38" t="str">
        <f>VLOOKUP(D600,EXPORT_CLASE!$A$2:$B$48,2,FALSE)</f>
        <v>Diesel 2/DB5</v>
      </c>
      <c r="G600" s="38" t="s">
        <v>9</v>
      </c>
      <c r="H600" s="38" t="str">
        <f t="shared" si="18"/>
        <v>01/7/2019</v>
      </c>
    </row>
    <row r="601" spans="1:8" ht="15">
      <c r="A601" s="38">
        <v>2019</v>
      </c>
      <c r="B601" s="38">
        <v>7</v>
      </c>
      <c r="C601" s="38" t="s">
        <v>44</v>
      </c>
      <c r="D601" s="8" t="str">
        <f t="shared" si="19"/>
        <v>Diesel 2</v>
      </c>
      <c r="E601" s="39">
        <v>63.573029999999889</v>
      </c>
      <c r="F601" s="38" t="str">
        <f>VLOOKUP(D601,EXPORT_CLASE!$A$2:$B$48,2,FALSE)</f>
        <v>Diesel 2/DB5</v>
      </c>
      <c r="G601" s="38" t="s">
        <v>9</v>
      </c>
      <c r="H601" s="38" t="str">
        <f t="shared" si="18"/>
        <v>01/7/2019</v>
      </c>
    </row>
    <row r="602" spans="1:8" ht="15">
      <c r="A602" s="38">
        <v>2019</v>
      </c>
      <c r="B602" s="38">
        <v>7</v>
      </c>
      <c r="C602" s="38" t="s">
        <v>45</v>
      </c>
      <c r="D602" s="8" t="str">
        <f t="shared" si="19"/>
        <v>MGO / Bunkers</v>
      </c>
      <c r="E602" s="39">
        <v>0</v>
      </c>
      <c r="F602" s="38" t="str">
        <f>VLOOKUP(D602,EXPORT_CLASE!$A$2:$B$48,2,FALSE)</f>
        <v>Bunkers</v>
      </c>
      <c r="G602" s="38" t="s">
        <v>9</v>
      </c>
      <c r="H602" s="38" t="str">
        <f t="shared" si="18"/>
        <v>01/7/2019</v>
      </c>
    </row>
    <row r="603" spans="1:8" ht="15">
      <c r="A603" s="38">
        <v>2019</v>
      </c>
      <c r="B603" s="38">
        <v>7</v>
      </c>
      <c r="C603" s="38" t="s">
        <v>46</v>
      </c>
      <c r="D603" s="8" t="str">
        <f t="shared" si="19"/>
        <v>Residual 6</v>
      </c>
      <c r="E603" s="39">
        <v>675.75356999999997</v>
      </c>
      <c r="F603" s="38" t="str">
        <f>VLOOKUP(D603,EXPORT_CLASE!$A$2:$B$48,2,FALSE)</f>
        <v>Residuales</v>
      </c>
      <c r="G603" s="38" t="s">
        <v>9</v>
      </c>
      <c r="H603" s="38" t="str">
        <f t="shared" si="18"/>
        <v>01/7/2019</v>
      </c>
    </row>
    <row r="604" spans="1:8" ht="15">
      <c r="A604" s="38">
        <v>2019</v>
      </c>
      <c r="B604" s="38">
        <v>7</v>
      </c>
      <c r="C604" s="38" t="s">
        <v>30</v>
      </c>
      <c r="D604" s="8" t="str">
        <f t="shared" si="19"/>
        <v>Residual 500</v>
      </c>
      <c r="E604" s="39">
        <v>0</v>
      </c>
      <c r="F604" s="38" t="str">
        <f>VLOOKUP(D604,EXPORT_CLASE!$A$2:$B$48,2,FALSE)</f>
        <v>Residuales</v>
      </c>
      <c r="G604" s="38" t="s">
        <v>9</v>
      </c>
      <c r="H604" s="38" t="str">
        <f t="shared" si="18"/>
        <v>01/7/2019</v>
      </c>
    </row>
    <row r="605" spans="1:8" ht="15">
      <c r="A605" s="38">
        <v>2019</v>
      </c>
      <c r="B605" s="38">
        <v>7</v>
      </c>
      <c r="C605" s="38" t="s">
        <v>31</v>
      </c>
      <c r="D605" s="8" t="str">
        <f t="shared" si="19"/>
        <v>Fuel Oil</v>
      </c>
      <c r="E605" s="39">
        <v>988.35398999999995</v>
      </c>
      <c r="F605" s="38" t="str">
        <f>VLOOKUP(D605,EXPORT_CLASE!$A$2:$B$48,2,FALSE)</f>
        <v>Gasolinas/Nafta</v>
      </c>
      <c r="G605" s="38" t="s">
        <v>9</v>
      </c>
      <c r="H605" s="38" t="str">
        <f t="shared" si="18"/>
        <v>01/7/2019</v>
      </c>
    </row>
    <row r="606" spans="1:8" ht="15">
      <c r="A606" s="38">
        <v>2019</v>
      </c>
      <c r="B606" s="38">
        <v>7</v>
      </c>
      <c r="C606" s="38" t="s">
        <v>47</v>
      </c>
      <c r="D606" s="8" t="str">
        <f t="shared" si="19"/>
        <v>Otros</v>
      </c>
      <c r="E606" s="39">
        <v>0</v>
      </c>
      <c r="F606" s="38" t="str">
        <f>VLOOKUP(D606,EXPORT_CLASE!$A$2:$B$48,2,FALSE)</f>
        <v>Otros</v>
      </c>
      <c r="G606" s="38" t="s">
        <v>9</v>
      </c>
      <c r="H606" s="38" t="str">
        <f t="shared" si="18"/>
        <v>01/7/2019</v>
      </c>
    </row>
    <row r="607" spans="1:8" ht="15">
      <c r="A607" s="38">
        <v>2019</v>
      </c>
      <c r="B607" s="38">
        <v>7</v>
      </c>
      <c r="C607" s="38" t="s">
        <v>32</v>
      </c>
      <c r="D607" s="8" t="str">
        <f t="shared" si="19"/>
        <v>Bases Lubricantes</v>
      </c>
      <c r="E607" s="39">
        <v>0.32171682436323362</v>
      </c>
      <c r="F607" s="38" t="str">
        <f>VLOOKUP(D607,EXPORT_CLASE!$A$2:$B$48,2,FALSE)</f>
        <v>Otros</v>
      </c>
      <c r="G607" s="38" t="s">
        <v>9</v>
      </c>
      <c r="H607" s="38" t="str">
        <f t="shared" si="18"/>
        <v>01/7/2019</v>
      </c>
    </row>
    <row r="608" spans="1:8" ht="15">
      <c r="A608" s="38">
        <v>2019</v>
      </c>
      <c r="B608" s="38">
        <v>7</v>
      </c>
      <c r="C608" s="38" t="s">
        <v>33</v>
      </c>
      <c r="D608" s="8" t="str">
        <f t="shared" si="19"/>
        <v>Aceites Lubricantes</v>
      </c>
      <c r="E608" s="39">
        <v>5.272940155813953</v>
      </c>
      <c r="F608" s="38" t="str">
        <f>VLOOKUP(D608,EXPORT_CLASE!$A$2:$B$48,2,FALSE)</f>
        <v>Otros</v>
      </c>
      <c r="G608" s="38" t="s">
        <v>9</v>
      </c>
      <c r="H608" s="38" t="str">
        <f t="shared" si="18"/>
        <v>01/7/2019</v>
      </c>
    </row>
    <row r="609" spans="1:8" ht="15">
      <c r="A609" s="38">
        <v>2019</v>
      </c>
      <c r="B609" s="38">
        <v>7</v>
      </c>
      <c r="C609" s="38" t="s">
        <v>34</v>
      </c>
      <c r="D609" s="8" t="str">
        <f t="shared" si="19"/>
        <v>Grasas Lubricantes</v>
      </c>
      <c r="E609" s="39">
        <v>0.32500735669988928</v>
      </c>
      <c r="F609" s="38" t="str">
        <f>VLOOKUP(D609,EXPORT_CLASE!$A$2:$B$48,2,FALSE)</f>
        <v>Otros</v>
      </c>
      <c r="G609" s="38" t="s">
        <v>9</v>
      </c>
      <c r="H609" s="38" t="str">
        <f t="shared" si="18"/>
        <v>01/7/2019</v>
      </c>
    </row>
    <row r="610" spans="1:8" ht="15">
      <c r="A610" s="38">
        <v>2019</v>
      </c>
      <c r="B610" s="38">
        <v>8</v>
      </c>
      <c r="C610" s="38" t="s">
        <v>35</v>
      </c>
      <c r="D610" s="8" t="str">
        <f t="shared" si="19"/>
        <v>Crudo</v>
      </c>
      <c r="E610" s="39">
        <v>0</v>
      </c>
      <c r="F610" s="38" t="str">
        <f>VLOOKUP(D610,EXPORT_CLASE!$A$2:$B$48,2,FALSE)</f>
        <v>Petróleo</v>
      </c>
      <c r="G610" s="38" t="s">
        <v>9</v>
      </c>
      <c r="H610" s="38" t="str">
        <f t="shared" si="18"/>
        <v>01/8/2019</v>
      </c>
    </row>
    <row r="611" spans="1:8" ht="15">
      <c r="A611" s="38">
        <v>2019</v>
      </c>
      <c r="B611" s="38">
        <v>8</v>
      </c>
      <c r="C611" s="38" t="s">
        <v>28</v>
      </c>
      <c r="D611" s="8" t="str">
        <f t="shared" si="19"/>
        <v>GNL</v>
      </c>
      <c r="E611" s="39">
        <v>1412.6962599999999</v>
      </c>
      <c r="F611" s="38" t="str">
        <f>VLOOKUP(D611,EXPORT_CLASE!$A$2:$B$48,2,FALSE)</f>
        <v>Gas Natural Licuado (GNL)</v>
      </c>
      <c r="G611" s="38" t="s">
        <v>9</v>
      </c>
      <c r="H611" s="38" t="str">
        <f t="shared" si="18"/>
        <v>01/8/2019</v>
      </c>
    </row>
    <row r="612" spans="1:8" ht="15">
      <c r="A612" s="38">
        <v>2019</v>
      </c>
      <c r="B612" s="38">
        <v>8</v>
      </c>
      <c r="C612" s="38" t="s">
        <v>11</v>
      </c>
      <c r="D612" s="8" t="str">
        <f t="shared" si="19"/>
        <v>GLP</v>
      </c>
      <c r="E612" s="39">
        <v>0</v>
      </c>
      <c r="F612" s="38" t="str">
        <f>VLOOKUP(D612,EXPORT_CLASE!$A$2:$B$48,2,FALSE)</f>
        <v>GLP/Propano/Butano</v>
      </c>
      <c r="G612" s="38" t="s">
        <v>9</v>
      </c>
      <c r="H612" s="38" t="str">
        <f t="shared" si="18"/>
        <v>01/8/2019</v>
      </c>
    </row>
    <row r="613" spans="1:8" ht="15">
      <c r="A613" s="38">
        <v>2019</v>
      </c>
      <c r="B613" s="38">
        <v>8</v>
      </c>
      <c r="C613" s="38" t="s">
        <v>37</v>
      </c>
      <c r="D613" s="8" t="str">
        <f t="shared" si="19"/>
        <v>Butano</v>
      </c>
      <c r="E613" s="39">
        <v>0</v>
      </c>
      <c r="F613" s="38" t="str">
        <f>VLOOKUP(D613,EXPORT_CLASE!$A$2:$B$48,2,FALSE)</f>
        <v>GLP/Propano/Butano</v>
      </c>
      <c r="G613" s="38" t="s">
        <v>9</v>
      </c>
      <c r="H613" s="38" t="str">
        <f t="shared" si="18"/>
        <v>01/8/2019</v>
      </c>
    </row>
    <row r="614" spans="1:8" ht="15">
      <c r="A614" s="38">
        <v>2019</v>
      </c>
      <c r="B614" s="38">
        <v>8</v>
      </c>
      <c r="C614" s="38" t="s">
        <v>38</v>
      </c>
      <c r="D614" s="8" t="str">
        <f t="shared" si="19"/>
        <v>Propano</v>
      </c>
      <c r="E614" s="39">
        <v>0</v>
      </c>
      <c r="F614" s="38" t="str">
        <f>VLOOKUP(D614,EXPORT_CLASE!$A$2:$B$48,2,FALSE)</f>
        <v>GLP/Propano/Butano</v>
      </c>
      <c r="G614" s="38" t="s">
        <v>9</v>
      </c>
      <c r="H614" s="38" t="str">
        <f t="shared" si="18"/>
        <v>01/8/2019</v>
      </c>
    </row>
    <row r="615" spans="1:8" ht="15">
      <c r="A615" s="38">
        <v>2019</v>
      </c>
      <c r="B615" s="38">
        <v>8</v>
      </c>
      <c r="C615" s="38" t="s">
        <v>39</v>
      </c>
      <c r="D615" s="8" t="str">
        <f t="shared" si="19"/>
        <v>Gasolina Natural</v>
      </c>
      <c r="E615" s="39">
        <v>0</v>
      </c>
      <c r="F615" s="38" t="str">
        <f>VLOOKUP(D615,EXPORT_CLASE!$A$2:$B$48,2,FALSE)</f>
        <v>Gasolinas/Nafta</v>
      </c>
      <c r="G615" s="38" t="s">
        <v>9</v>
      </c>
      <c r="H615" s="38" t="str">
        <f t="shared" si="18"/>
        <v>01/8/2019</v>
      </c>
    </row>
    <row r="616" spans="1:8" ht="15">
      <c r="A616" s="38">
        <v>2019</v>
      </c>
      <c r="B616" s="38">
        <v>8</v>
      </c>
      <c r="C616" s="38" t="s">
        <v>40</v>
      </c>
      <c r="D616" s="8" t="str">
        <f t="shared" si="19"/>
        <v>Nafta</v>
      </c>
      <c r="E616" s="39">
        <v>1412.6962599999999</v>
      </c>
      <c r="F616" s="38" t="str">
        <f>VLOOKUP(D616,EXPORT_CLASE!$A$2:$B$48,2,FALSE)</f>
        <v>Gasolinas/Nafta</v>
      </c>
      <c r="G616" s="38" t="s">
        <v>9</v>
      </c>
      <c r="H616" s="38" t="str">
        <f t="shared" si="18"/>
        <v>01/8/2019</v>
      </c>
    </row>
    <row r="617" spans="1:8" ht="15">
      <c r="A617" s="38">
        <v>2019</v>
      </c>
      <c r="B617" s="38">
        <v>8</v>
      </c>
      <c r="C617" s="38" t="s">
        <v>41</v>
      </c>
      <c r="D617" s="8" t="str">
        <f t="shared" si="19"/>
        <v>Turbo Jet A-1 / Keroturbo</v>
      </c>
      <c r="E617" s="39">
        <v>473.17153999999999</v>
      </c>
      <c r="F617" s="38" t="str">
        <f>VLOOKUP(D617,EXPORT_CLASE!$A$2:$B$48,2,FALSE)</f>
        <v>Keroturbo</v>
      </c>
      <c r="G617" s="38" t="s">
        <v>9</v>
      </c>
      <c r="H617" s="38" t="str">
        <f t="shared" si="18"/>
        <v>01/8/2019</v>
      </c>
    </row>
    <row r="618" spans="1:8" ht="15">
      <c r="A618" s="38">
        <v>2019</v>
      </c>
      <c r="B618" s="38">
        <v>8</v>
      </c>
      <c r="C618" s="38" t="s">
        <v>42</v>
      </c>
      <c r="D618" s="8" t="str">
        <f t="shared" si="19"/>
        <v>MDBS</v>
      </c>
      <c r="E618" s="39">
        <v>0</v>
      </c>
      <c r="F618" s="38" t="str">
        <f>VLOOKUP(D618,EXPORT_CLASE!$A$2:$B$48,2,FALSE)</f>
        <v>Otros</v>
      </c>
      <c r="G618" s="38" t="s">
        <v>9</v>
      </c>
      <c r="H618" s="38" t="str">
        <f t="shared" si="18"/>
        <v>01/8/2019</v>
      </c>
    </row>
    <row r="619" spans="1:8" ht="15">
      <c r="A619" s="38">
        <v>2019</v>
      </c>
      <c r="B619" s="38">
        <v>8</v>
      </c>
      <c r="C619" s="38" t="s">
        <v>43</v>
      </c>
      <c r="D619" s="8" t="str">
        <f t="shared" si="19"/>
        <v>Diesel B-5 / VGO</v>
      </c>
      <c r="E619" s="39">
        <v>0.23902000000000001</v>
      </c>
      <c r="F619" s="38" t="str">
        <f>VLOOKUP(D619,EXPORT_CLASE!$A$2:$B$48,2,FALSE)</f>
        <v>Diesel 2/DB5</v>
      </c>
      <c r="G619" s="38" t="s">
        <v>9</v>
      </c>
      <c r="H619" s="38" t="str">
        <f t="shared" si="18"/>
        <v>01/8/2019</v>
      </c>
    </row>
    <row r="620" spans="1:8" ht="15">
      <c r="A620" s="38">
        <v>2019</v>
      </c>
      <c r="B620" s="38">
        <v>8</v>
      </c>
      <c r="C620" s="38" t="s">
        <v>44</v>
      </c>
      <c r="D620" s="8" t="str">
        <f t="shared" si="19"/>
        <v>Diesel 2</v>
      </c>
      <c r="E620" s="39">
        <v>277.03675999999979</v>
      </c>
      <c r="F620" s="38" t="str">
        <f>VLOOKUP(D620,EXPORT_CLASE!$A$2:$B$48,2,FALSE)</f>
        <v>Diesel 2/DB5</v>
      </c>
      <c r="G620" s="38" t="s">
        <v>9</v>
      </c>
      <c r="H620" s="38" t="str">
        <f t="shared" si="18"/>
        <v>01/8/2019</v>
      </c>
    </row>
    <row r="621" spans="1:8" ht="15">
      <c r="A621" s="38">
        <v>2019</v>
      </c>
      <c r="B621" s="38">
        <v>8</v>
      </c>
      <c r="C621" s="38" t="s">
        <v>45</v>
      </c>
      <c r="D621" s="8" t="str">
        <f t="shared" si="19"/>
        <v>MGO / Bunkers</v>
      </c>
      <c r="E621" s="39">
        <v>0</v>
      </c>
      <c r="F621" s="38" t="str">
        <f>VLOOKUP(D621,EXPORT_CLASE!$A$2:$B$48,2,FALSE)</f>
        <v>Bunkers</v>
      </c>
      <c r="G621" s="38" t="s">
        <v>9</v>
      </c>
      <c r="H621" s="38" t="str">
        <f t="shared" si="18"/>
        <v>01/8/2019</v>
      </c>
    </row>
    <row r="622" spans="1:8" ht="15">
      <c r="A622" s="38">
        <v>2019</v>
      </c>
      <c r="B622" s="38">
        <v>8</v>
      </c>
      <c r="C622" s="38" t="s">
        <v>46</v>
      </c>
      <c r="D622" s="8" t="str">
        <f t="shared" si="19"/>
        <v>Residual 6</v>
      </c>
      <c r="E622" s="39">
        <v>817.79435000000012</v>
      </c>
      <c r="F622" s="38" t="str">
        <f>VLOOKUP(D622,EXPORT_CLASE!$A$2:$B$48,2,FALSE)</f>
        <v>Residuales</v>
      </c>
      <c r="G622" s="38" t="s">
        <v>9</v>
      </c>
      <c r="H622" s="38" t="str">
        <f t="shared" si="18"/>
        <v>01/8/2019</v>
      </c>
    </row>
    <row r="623" spans="1:8" ht="15">
      <c r="A623" s="38">
        <v>2019</v>
      </c>
      <c r="B623" s="38">
        <v>8</v>
      </c>
      <c r="C623" s="38" t="s">
        <v>30</v>
      </c>
      <c r="D623" s="8" t="str">
        <f t="shared" si="19"/>
        <v>Residual 500</v>
      </c>
      <c r="E623" s="39">
        <v>0</v>
      </c>
      <c r="F623" s="38" t="str">
        <f>VLOOKUP(D623,EXPORT_CLASE!$A$2:$B$48,2,FALSE)</f>
        <v>Residuales</v>
      </c>
      <c r="G623" s="38" t="s">
        <v>9</v>
      </c>
      <c r="H623" s="38" t="str">
        <f t="shared" si="18"/>
        <v>01/8/2019</v>
      </c>
    </row>
    <row r="624" spans="1:8" ht="15">
      <c r="A624" s="38">
        <v>2019</v>
      </c>
      <c r="B624" s="38">
        <v>8</v>
      </c>
      <c r="C624" s="38" t="s">
        <v>31</v>
      </c>
      <c r="D624" s="8" t="str">
        <f t="shared" si="19"/>
        <v>Fuel Oil</v>
      </c>
      <c r="E624" s="39">
        <v>0</v>
      </c>
      <c r="F624" s="38" t="str">
        <f>VLOOKUP(D624,EXPORT_CLASE!$A$2:$B$48,2,FALSE)</f>
        <v>Gasolinas/Nafta</v>
      </c>
      <c r="G624" s="38" t="s">
        <v>9</v>
      </c>
      <c r="H624" s="38" t="str">
        <f t="shared" si="18"/>
        <v>01/8/2019</v>
      </c>
    </row>
    <row r="625" spans="1:8" ht="15">
      <c r="A625" s="38">
        <v>2019</v>
      </c>
      <c r="B625" s="38">
        <v>8</v>
      </c>
      <c r="C625" s="38" t="s">
        <v>47</v>
      </c>
      <c r="D625" s="8" t="str">
        <f t="shared" si="19"/>
        <v>Otros</v>
      </c>
      <c r="E625" s="39">
        <v>0</v>
      </c>
      <c r="F625" s="38" t="str">
        <f>VLOOKUP(D625,EXPORT_CLASE!$A$2:$B$48,2,FALSE)</f>
        <v>Otros</v>
      </c>
      <c r="G625" s="38" t="s">
        <v>9</v>
      </c>
      <c r="H625" s="38" t="str">
        <f t="shared" si="18"/>
        <v>01/8/2019</v>
      </c>
    </row>
    <row r="626" spans="1:8" ht="15">
      <c r="A626" s="38">
        <v>2019</v>
      </c>
      <c r="B626" s="38">
        <v>8</v>
      </c>
      <c r="C626" s="38" t="s">
        <v>32</v>
      </c>
      <c r="D626" s="8" t="str">
        <f t="shared" si="19"/>
        <v>Bases Lubricantes</v>
      </c>
      <c r="E626" s="39">
        <v>0.59409753754152828</v>
      </c>
      <c r="F626" s="38" t="str">
        <f>VLOOKUP(D626,EXPORT_CLASE!$A$2:$B$48,2,FALSE)</f>
        <v>Otros</v>
      </c>
      <c r="G626" s="38" t="s">
        <v>9</v>
      </c>
      <c r="H626" s="38" t="str">
        <f t="shared" si="18"/>
        <v>01/8/2019</v>
      </c>
    </row>
    <row r="627" spans="1:8" ht="15">
      <c r="A627" s="38">
        <v>2019</v>
      </c>
      <c r="B627" s="38">
        <v>8</v>
      </c>
      <c r="C627" s="38" t="s">
        <v>33</v>
      </c>
      <c r="D627" s="8" t="str">
        <f t="shared" si="19"/>
        <v>Aceites Lubricantes</v>
      </c>
      <c r="E627" s="39">
        <v>6.9158833166112963</v>
      </c>
      <c r="F627" s="38" t="str">
        <f>VLOOKUP(D627,EXPORT_CLASE!$A$2:$B$48,2,FALSE)</f>
        <v>Otros</v>
      </c>
      <c r="G627" s="38" t="s">
        <v>9</v>
      </c>
      <c r="H627" s="38" t="str">
        <f t="shared" si="18"/>
        <v>01/8/2019</v>
      </c>
    </row>
    <row r="628" spans="1:8" ht="15">
      <c r="A628" s="38">
        <v>2019</v>
      </c>
      <c r="B628" s="38">
        <v>8</v>
      </c>
      <c r="C628" s="38" t="s">
        <v>34</v>
      </c>
      <c r="D628" s="8" t="str">
        <f t="shared" si="19"/>
        <v>Grasas Lubricantes</v>
      </c>
      <c r="E628" s="39">
        <v>0.62010733942414187</v>
      </c>
      <c r="F628" s="38" t="str">
        <f>VLOOKUP(D628,EXPORT_CLASE!$A$2:$B$48,2,FALSE)</f>
        <v>Otros</v>
      </c>
      <c r="G628" s="38" t="s">
        <v>9</v>
      </c>
      <c r="H628" s="38" t="str">
        <f t="shared" si="18"/>
        <v>01/8/2019</v>
      </c>
    </row>
    <row r="629" spans="1:8" ht="15">
      <c r="A629" s="38">
        <v>2019</v>
      </c>
      <c r="B629" s="38">
        <v>9</v>
      </c>
      <c r="C629" s="38" t="s">
        <v>35</v>
      </c>
      <c r="D629" s="8" t="str">
        <f t="shared" si="19"/>
        <v>Crudo</v>
      </c>
      <c r="E629" s="39">
        <v>0</v>
      </c>
      <c r="F629" s="38" t="str">
        <f>VLOOKUP(D629,EXPORT_CLASE!$A$2:$B$48,2,FALSE)</f>
        <v>Petróleo</v>
      </c>
      <c r="G629" s="38" t="s">
        <v>9</v>
      </c>
      <c r="H629" s="38" t="str">
        <f t="shared" si="18"/>
        <v>01/9/2019</v>
      </c>
    </row>
    <row r="630" spans="1:8" ht="15">
      <c r="A630" s="38">
        <v>2019</v>
      </c>
      <c r="B630" s="38">
        <v>9</v>
      </c>
      <c r="C630" s="38" t="s">
        <v>28</v>
      </c>
      <c r="D630" s="8" t="str">
        <f t="shared" si="19"/>
        <v>GNL</v>
      </c>
      <c r="E630" s="39">
        <v>5170.4743500000004</v>
      </c>
      <c r="F630" s="38" t="str">
        <f>VLOOKUP(D630,EXPORT_CLASE!$A$2:$B$48,2,FALSE)</f>
        <v>Gas Natural Licuado (GNL)</v>
      </c>
      <c r="G630" s="38" t="s">
        <v>9</v>
      </c>
      <c r="H630" s="38" t="str">
        <f t="shared" si="18"/>
        <v>01/9/2019</v>
      </c>
    </row>
    <row r="631" spans="1:8" ht="15">
      <c r="A631" s="38">
        <v>2019</v>
      </c>
      <c r="B631" s="38">
        <v>9</v>
      </c>
      <c r="C631" s="38" t="s">
        <v>11</v>
      </c>
      <c r="D631" s="8" t="str">
        <f t="shared" si="19"/>
        <v>GLP</v>
      </c>
      <c r="E631" s="39">
        <v>0</v>
      </c>
      <c r="F631" s="38" t="str">
        <f>VLOOKUP(D631,EXPORT_CLASE!$A$2:$B$48,2,FALSE)</f>
        <v>GLP/Propano/Butano</v>
      </c>
      <c r="G631" s="38" t="s">
        <v>9</v>
      </c>
      <c r="H631" s="38" t="str">
        <f t="shared" si="18"/>
        <v>01/9/2019</v>
      </c>
    </row>
    <row r="632" spans="1:8" ht="15">
      <c r="A632" s="38">
        <v>2019</v>
      </c>
      <c r="B632" s="38">
        <v>9</v>
      </c>
      <c r="C632" s="38" t="s">
        <v>37</v>
      </c>
      <c r="D632" s="8" t="str">
        <f t="shared" si="19"/>
        <v>Butano</v>
      </c>
      <c r="E632" s="39">
        <v>0</v>
      </c>
      <c r="F632" s="38" t="str">
        <f>VLOOKUP(D632,EXPORT_CLASE!$A$2:$B$48,2,FALSE)</f>
        <v>GLP/Propano/Butano</v>
      </c>
      <c r="G632" s="38" t="s">
        <v>9</v>
      </c>
      <c r="H632" s="38" t="str">
        <f t="shared" si="18"/>
        <v>01/9/2019</v>
      </c>
    </row>
    <row r="633" spans="1:8" ht="15">
      <c r="A633" s="38">
        <v>2019</v>
      </c>
      <c r="B633" s="38">
        <v>9</v>
      </c>
      <c r="C633" s="38" t="s">
        <v>38</v>
      </c>
      <c r="D633" s="8" t="str">
        <f t="shared" si="19"/>
        <v>Propano</v>
      </c>
      <c r="E633" s="39">
        <v>0</v>
      </c>
      <c r="F633" s="38" t="str">
        <f>VLOOKUP(D633,EXPORT_CLASE!$A$2:$B$48,2,FALSE)</f>
        <v>GLP/Propano/Butano</v>
      </c>
      <c r="G633" s="38" t="s">
        <v>9</v>
      </c>
      <c r="H633" s="38" t="str">
        <f t="shared" si="18"/>
        <v>01/9/2019</v>
      </c>
    </row>
    <row r="634" spans="1:8" ht="15">
      <c r="A634" s="38">
        <v>2019</v>
      </c>
      <c r="B634" s="38">
        <v>9</v>
      </c>
      <c r="C634" s="38" t="s">
        <v>39</v>
      </c>
      <c r="D634" s="8" t="str">
        <f t="shared" si="19"/>
        <v>Gasolina Natural</v>
      </c>
      <c r="E634" s="39">
        <v>0</v>
      </c>
      <c r="F634" s="38" t="str">
        <f>VLOOKUP(D634,EXPORT_CLASE!$A$2:$B$48,2,FALSE)</f>
        <v>Gasolinas/Nafta</v>
      </c>
      <c r="G634" s="38" t="s">
        <v>9</v>
      </c>
      <c r="H634" s="38" t="str">
        <f t="shared" si="18"/>
        <v>01/9/2019</v>
      </c>
    </row>
    <row r="635" spans="1:8" ht="15">
      <c r="A635" s="38">
        <v>2019</v>
      </c>
      <c r="B635" s="38">
        <v>9</v>
      </c>
      <c r="C635" s="38" t="s">
        <v>40</v>
      </c>
      <c r="D635" s="8" t="str">
        <f t="shared" si="19"/>
        <v>Nafta</v>
      </c>
      <c r="E635" s="39">
        <v>1412.6962599999999</v>
      </c>
      <c r="F635" s="38" t="str">
        <f>VLOOKUP(D635,EXPORT_CLASE!$A$2:$B$48,2,FALSE)</f>
        <v>Gasolinas/Nafta</v>
      </c>
      <c r="G635" s="38" t="s">
        <v>9</v>
      </c>
      <c r="H635" s="38" t="str">
        <f t="shared" si="18"/>
        <v>01/9/2019</v>
      </c>
    </row>
    <row r="636" spans="1:8" ht="15">
      <c r="A636" s="38">
        <v>2019</v>
      </c>
      <c r="B636" s="38">
        <v>9</v>
      </c>
      <c r="C636" s="38" t="s">
        <v>41</v>
      </c>
      <c r="D636" s="8" t="str">
        <f t="shared" si="19"/>
        <v>Turbo Jet A-1 / Keroturbo</v>
      </c>
      <c r="E636" s="39">
        <v>473.17153999999999</v>
      </c>
      <c r="F636" s="38" t="str">
        <f>VLOOKUP(D636,EXPORT_CLASE!$A$2:$B$48,2,FALSE)</f>
        <v>Keroturbo</v>
      </c>
      <c r="G636" s="38" t="s">
        <v>9</v>
      </c>
      <c r="H636" s="38" t="str">
        <f t="shared" si="18"/>
        <v>01/9/2019</v>
      </c>
    </row>
    <row r="637" spans="1:8" ht="15">
      <c r="A637" s="38">
        <v>2019</v>
      </c>
      <c r="B637" s="38">
        <v>9</v>
      </c>
      <c r="C637" s="38" t="s">
        <v>42</v>
      </c>
      <c r="D637" s="8" t="str">
        <f t="shared" si="19"/>
        <v>MDBS</v>
      </c>
      <c r="E637" s="39">
        <v>0</v>
      </c>
      <c r="F637" s="38" t="str">
        <f>VLOOKUP(D637,EXPORT_CLASE!$A$2:$B$48,2,FALSE)</f>
        <v>Otros</v>
      </c>
      <c r="G637" s="38" t="s">
        <v>9</v>
      </c>
      <c r="H637" s="38" t="str">
        <f t="shared" si="18"/>
        <v>01/9/2019</v>
      </c>
    </row>
    <row r="638" spans="1:8" ht="15">
      <c r="A638" s="38">
        <v>2019</v>
      </c>
      <c r="B638" s="38">
        <v>9</v>
      </c>
      <c r="C638" s="38" t="s">
        <v>43</v>
      </c>
      <c r="D638" s="8" t="str">
        <f t="shared" si="19"/>
        <v>Diesel B-5 / VGO</v>
      </c>
      <c r="E638" s="39">
        <f>0.23902+181.03878</f>
        <v>181.27780000000001</v>
      </c>
      <c r="F638" s="38" t="str">
        <f>VLOOKUP(D638,EXPORT_CLASE!$A$2:$B$48,2,FALSE)</f>
        <v>Diesel 2/DB5</v>
      </c>
      <c r="G638" s="38" t="s">
        <v>9</v>
      </c>
      <c r="H638" s="38" t="str">
        <f t="shared" si="18"/>
        <v>01/9/2019</v>
      </c>
    </row>
    <row r="639" spans="1:8" ht="15">
      <c r="A639" s="38">
        <v>2019</v>
      </c>
      <c r="B639" s="38">
        <v>9</v>
      </c>
      <c r="C639" s="38" t="s">
        <v>44</v>
      </c>
      <c r="D639" s="8" t="str">
        <f t="shared" si="19"/>
        <v>Diesel 2</v>
      </c>
      <c r="E639" s="39">
        <v>277.03675999999979</v>
      </c>
      <c r="F639" s="38" t="str">
        <f>VLOOKUP(D639,EXPORT_CLASE!$A$2:$B$48,2,FALSE)</f>
        <v>Diesel 2/DB5</v>
      </c>
      <c r="G639" s="38" t="s">
        <v>9</v>
      </c>
      <c r="H639" s="38" t="str">
        <f t="shared" si="18"/>
        <v>01/9/2019</v>
      </c>
    </row>
    <row r="640" spans="1:8" ht="15">
      <c r="A640" s="38">
        <v>2019</v>
      </c>
      <c r="B640" s="38">
        <v>9</v>
      </c>
      <c r="C640" s="38" t="s">
        <v>45</v>
      </c>
      <c r="D640" s="8" t="str">
        <f t="shared" si="19"/>
        <v>MGO / Bunkers</v>
      </c>
      <c r="E640" s="39">
        <v>0</v>
      </c>
      <c r="F640" s="38" t="str">
        <f>VLOOKUP(D640,EXPORT_CLASE!$A$2:$B$48,2,FALSE)</f>
        <v>Bunkers</v>
      </c>
      <c r="G640" s="38" t="s">
        <v>9</v>
      </c>
      <c r="H640" s="38" t="str">
        <f t="shared" si="18"/>
        <v>01/9/2019</v>
      </c>
    </row>
    <row r="641" spans="1:8" ht="15">
      <c r="A641" s="38">
        <v>2019</v>
      </c>
      <c r="B641" s="38">
        <v>9</v>
      </c>
      <c r="C641" s="38" t="s">
        <v>46</v>
      </c>
      <c r="D641" s="8" t="str">
        <f t="shared" si="19"/>
        <v>Residual 6</v>
      </c>
      <c r="E641" s="39">
        <v>817.79435000000012</v>
      </c>
      <c r="F641" s="38" t="str">
        <f>VLOOKUP(D641,EXPORT_CLASE!$A$2:$B$48,2,FALSE)</f>
        <v>Residuales</v>
      </c>
      <c r="G641" s="38" t="s">
        <v>9</v>
      </c>
      <c r="H641" s="38" t="str">
        <f t="shared" si="18"/>
        <v>01/9/2019</v>
      </c>
    </row>
    <row r="642" spans="1:8" ht="15">
      <c r="A642" s="38">
        <v>2019</v>
      </c>
      <c r="B642" s="38">
        <v>9</v>
      </c>
      <c r="C642" s="38" t="s">
        <v>30</v>
      </c>
      <c r="D642" s="8" t="str">
        <f t="shared" si="19"/>
        <v>Residual 500</v>
      </c>
      <c r="E642" s="39">
        <v>0</v>
      </c>
      <c r="F642" s="38" t="str">
        <f>VLOOKUP(D642,EXPORT_CLASE!$A$2:$B$48,2,FALSE)</f>
        <v>Residuales</v>
      </c>
      <c r="G642" s="38" t="s">
        <v>9</v>
      </c>
      <c r="H642" s="38" t="str">
        <f t="shared" si="18"/>
        <v>01/9/2019</v>
      </c>
    </row>
    <row r="643" spans="1:8" ht="15">
      <c r="A643" s="38">
        <v>2019</v>
      </c>
      <c r="B643" s="38">
        <v>9</v>
      </c>
      <c r="C643" s="38" t="s">
        <v>31</v>
      </c>
      <c r="D643" s="8" t="str">
        <f t="shared" si="19"/>
        <v>Fuel Oil</v>
      </c>
      <c r="E643" s="39">
        <v>0</v>
      </c>
      <c r="F643" s="38" t="str">
        <f>VLOOKUP(D643,EXPORT_CLASE!$A$2:$B$48,2,FALSE)</f>
        <v>Gasolinas/Nafta</v>
      </c>
      <c r="G643" s="38" t="s">
        <v>9</v>
      </c>
      <c r="H643" s="38" t="str">
        <f t="shared" ref="H643:H706" si="20">"01/"&amp;B643&amp;"/"&amp;A643</f>
        <v>01/9/2019</v>
      </c>
    </row>
    <row r="644" spans="1:8" ht="15">
      <c r="A644" s="38">
        <v>2019</v>
      </c>
      <c r="B644" s="38">
        <v>9</v>
      </c>
      <c r="C644" s="38" t="s">
        <v>47</v>
      </c>
      <c r="D644" s="8" t="str">
        <f t="shared" ref="D644:D707" si="21">TRIM(C644)</f>
        <v>Otros</v>
      </c>
      <c r="E644" s="39">
        <v>0</v>
      </c>
      <c r="F644" s="38" t="str">
        <f>VLOOKUP(D644,EXPORT_CLASE!$A$2:$B$48,2,FALSE)</f>
        <v>Otros</v>
      </c>
      <c r="G644" s="38" t="s">
        <v>9</v>
      </c>
      <c r="H644" s="38" t="str">
        <f t="shared" si="20"/>
        <v>01/9/2019</v>
      </c>
    </row>
    <row r="645" spans="1:8" ht="15">
      <c r="A645" s="38">
        <v>2019</v>
      </c>
      <c r="B645" s="38">
        <v>9</v>
      </c>
      <c r="C645" s="38" t="s">
        <v>32</v>
      </c>
      <c r="D645" s="8" t="str">
        <f t="shared" si="21"/>
        <v>Bases Lubricantes</v>
      </c>
      <c r="E645" s="39">
        <v>0.59409753754152828</v>
      </c>
      <c r="F645" s="38" t="str">
        <f>VLOOKUP(D645,EXPORT_CLASE!$A$2:$B$48,2,FALSE)</f>
        <v>Otros</v>
      </c>
      <c r="G645" s="38" t="s">
        <v>9</v>
      </c>
      <c r="H645" s="38" t="str">
        <f t="shared" si="20"/>
        <v>01/9/2019</v>
      </c>
    </row>
    <row r="646" spans="1:8" ht="15">
      <c r="A646" s="38">
        <v>2019</v>
      </c>
      <c r="B646" s="38">
        <v>9</v>
      </c>
      <c r="C646" s="38" t="s">
        <v>33</v>
      </c>
      <c r="D646" s="8" t="str">
        <f t="shared" si="21"/>
        <v>Aceites Lubricantes</v>
      </c>
      <c r="E646" s="39">
        <v>6.9158833166112963</v>
      </c>
      <c r="F646" s="38" t="str">
        <f>VLOOKUP(D646,EXPORT_CLASE!$A$2:$B$48,2,FALSE)</f>
        <v>Otros</v>
      </c>
      <c r="G646" s="38" t="s">
        <v>9</v>
      </c>
      <c r="H646" s="38" t="str">
        <f t="shared" si="20"/>
        <v>01/9/2019</v>
      </c>
    </row>
    <row r="647" spans="1:8" ht="15">
      <c r="A647" s="38">
        <v>2019</v>
      </c>
      <c r="B647" s="38">
        <v>9</v>
      </c>
      <c r="C647" s="38" t="s">
        <v>34</v>
      </c>
      <c r="D647" s="8" t="str">
        <f t="shared" si="21"/>
        <v>Grasas Lubricantes</v>
      </c>
      <c r="E647" s="39">
        <v>0.62010733942414187</v>
      </c>
      <c r="F647" s="38" t="str">
        <f>VLOOKUP(D647,EXPORT_CLASE!$A$2:$B$48,2,FALSE)</f>
        <v>Otros</v>
      </c>
      <c r="G647" s="38" t="s">
        <v>9</v>
      </c>
      <c r="H647" s="38" t="str">
        <f t="shared" si="20"/>
        <v>01/9/2019</v>
      </c>
    </row>
    <row r="648" spans="1:8" ht="15">
      <c r="A648" s="38">
        <v>2019</v>
      </c>
      <c r="B648" s="38">
        <v>10</v>
      </c>
      <c r="C648" s="38" t="s">
        <v>35</v>
      </c>
      <c r="D648" s="8" t="str">
        <f t="shared" si="21"/>
        <v>Crudo</v>
      </c>
      <c r="E648" s="39">
        <v>209.2054</v>
      </c>
      <c r="F648" s="38" t="str">
        <f>VLOOKUP(D648,EXPORT_CLASE!$A$2:$B$48,2,FALSE)</f>
        <v>Petróleo</v>
      </c>
      <c r="G648" s="38" t="s">
        <v>9</v>
      </c>
      <c r="H648" s="38" t="str">
        <f t="shared" si="20"/>
        <v>01/10/2019</v>
      </c>
    </row>
    <row r="649" spans="1:8" ht="15">
      <c r="A649" s="38">
        <v>2019</v>
      </c>
      <c r="B649" s="38">
        <v>10</v>
      </c>
      <c r="C649" s="38" t="s">
        <v>28</v>
      </c>
      <c r="D649" s="8" t="str">
        <f t="shared" si="21"/>
        <v>GNL</v>
      </c>
      <c r="E649" s="39">
        <v>4047.2690499999999</v>
      </c>
      <c r="F649" s="38" t="str">
        <f>VLOOKUP(D649,EXPORT_CLASE!$A$2:$B$48,2,FALSE)</f>
        <v>Gas Natural Licuado (GNL)</v>
      </c>
      <c r="G649" s="38" t="s">
        <v>9</v>
      </c>
      <c r="H649" s="38" t="str">
        <f t="shared" si="20"/>
        <v>01/10/2019</v>
      </c>
    </row>
    <row r="650" spans="1:8" ht="15">
      <c r="A650" s="38">
        <v>2019</v>
      </c>
      <c r="B650" s="38">
        <v>10</v>
      </c>
      <c r="C650" s="38" t="s">
        <v>11</v>
      </c>
      <c r="D650" s="8" t="str">
        <f t="shared" si="21"/>
        <v>GLP</v>
      </c>
      <c r="E650" s="39">
        <v>0</v>
      </c>
      <c r="F650" s="38" t="str">
        <f>VLOOKUP(D650,EXPORT_CLASE!$A$2:$B$48,2,FALSE)</f>
        <v>GLP/Propano/Butano</v>
      </c>
      <c r="G650" s="38" t="s">
        <v>9</v>
      </c>
      <c r="H650" s="38" t="str">
        <f t="shared" si="20"/>
        <v>01/10/2019</v>
      </c>
    </row>
    <row r="651" spans="1:8" ht="15">
      <c r="A651" s="38">
        <v>2019</v>
      </c>
      <c r="B651" s="38">
        <v>10</v>
      </c>
      <c r="C651" s="38" t="s">
        <v>37</v>
      </c>
      <c r="D651" s="8" t="str">
        <f t="shared" si="21"/>
        <v>Butano</v>
      </c>
      <c r="E651" s="39">
        <v>0</v>
      </c>
      <c r="F651" s="38" t="str">
        <f>VLOOKUP(D651,EXPORT_CLASE!$A$2:$B$48,2,FALSE)</f>
        <v>GLP/Propano/Butano</v>
      </c>
      <c r="G651" s="38" t="s">
        <v>9</v>
      </c>
      <c r="H651" s="38" t="str">
        <f t="shared" si="20"/>
        <v>01/10/2019</v>
      </c>
    </row>
    <row r="652" spans="1:8" ht="15">
      <c r="A652" s="38">
        <v>2019</v>
      </c>
      <c r="B652" s="38">
        <v>10</v>
      </c>
      <c r="C652" s="38" t="s">
        <v>38</v>
      </c>
      <c r="D652" s="8" t="str">
        <f t="shared" si="21"/>
        <v>Propano</v>
      </c>
      <c r="E652" s="39">
        <v>0</v>
      </c>
      <c r="F652" s="38" t="str">
        <f>VLOOKUP(D652,EXPORT_CLASE!$A$2:$B$48,2,FALSE)</f>
        <v>GLP/Propano/Butano</v>
      </c>
      <c r="G652" s="38" t="s">
        <v>9</v>
      </c>
      <c r="H652" s="38" t="str">
        <f t="shared" si="20"/>
        <v>01/10/2019</v>
      </c>
    </row>
    <row r="653" spans="1:8" ht="15">
      <c r="A653" s="38">
        <v>2019</v>
      </c>
      <c r="B653" s="38">
        <v>10</v>
      </c>
      <c r="C653" s="38" t="s">
        <v>39</v>
      </c>
      <c r="D653" s="8" t="str">
        <f t="shared" si="21"/>
        <v>Gasolina Natural</v>
      </c>
      <c r="E653" s="39">
        <v>0</v>
      </c>
      <c r="F653" s="38" t="str">
        <f>VLOOKUP(D653,EXPORT_CLASE!$A$2:$B$48,2,FALSE)</f>
        <v>Gasolinas/Nafta</v>
      </c>
      <c r="G653" s="38" t="s">
        <v>9</v>
      </c>
      <c r="H653" s="38" t="str">
        <f t="shared" si="20"/>
        <v>01/10/2019</v>
      </c>
    </row>
    <row r="654" spans="1:8" ht="15">
      <c r="A654" s="38">
        <v>2019</v>
      </c>
      <c r="B654" s="38">
        <v>10</v>
      </c>
      <c r="C654" s="38" t="s">
        <v>40</v>
      </c>
      <c r="D654" s="8" t="str">
        <f t="shared" si="21"/>
        <v>Nafta</v>
      </c>
      <c r="E654" s="39">
        <v>958.80357000000004</v>
      </c>
      <c r="F654" s="38" t="str">
        <f>VLOOKUP(D654,EXPORT_CLASE!$A$2:$B$48,2,FALSE)</f>
        <v>Gasolinas/Nafta</v>
      </c>
      <c r="G654" s="38" t="s">
        <v>9</v>
      </c>
      <c r="H654" s="38" t="str">
        <f t="shared" si="20"/>
        <v>01/10/2019</v>
      </c>
    </row>
    <row r="655" spans="1:8" ht="15">
      <c r="A655" s="38">
        <v>2019</v>
      </c>
      <c r="B655" s="38">
        <v>10</v>
      </c>
      <c r="C655" s="38" t="s">
        <v>41</v>
      </c>
      <c r="D655" s="8" t="str">
        <f t="shared" si="21"/>
        <v>Turbo Jet A-1 / Keroturbo</v>
      </c>
      <c r="E655" s="39">
        <v>468.69306000000006</v>
      </c>
      <c r="F655" s="38" t="str">
        <f>VLOOKUP(D655,EXPORT_CLASE!$A$2:$B$48,2,FALSE)</f>
        <v>Keroturbo</v>
      </c>
      <c r="G655" s="38" t="s">
        <v>9</v>
      </c>
      <c r="H655" s="38" t="str">
        <f t="shared" si="20"/>
        <v>01/10/2019</v>
      </c>
    </row>
    <row r="656" spans="1:8" ht="15">
      <c r="A656" s="38">
        <v>2019</v>
      </c>
      <c r="B656" s="38">
        <v>10</v>
      </c>
      <c r="C656" s="38" t="s">
        <v>42</v>
      </c>
      <c r="D656" s="8" t="str">
        <f t="shared" si="21"/>
        <v>MDBS</v>
      </c>
      <c r="E656" s="39">
        <v>0</v>
      </c>
      <c r="F656" s="38" t="str">
        <f>VLOOKUP(D656,EXPORT_CLASE!$A$2:$B$48,2,FALSE)</f>
        <v>Otros</v>
      </c>
      <c r="G656" s="38" t="s">
        <v>9</v>
      </c>
      <c r="H656" s="38" t="str">
        <f t="shared" si="20"/>
        <v>01/10/2019</v>
      </c>
    </row>
    <row r="657" spans="1:8" ht="15">
      <c r="A657" s="38">
        <v>2019</v>
      </c>
      <c r="B657" s="38">
        <v>10</v>
      </c>
      <c r="C657" s="38" t="s">
        <v>43</v>
      </c>
      <c r="D657" s="8" t="str">
        <f t="shared" si="21"/>
        <v>Diesel B-5 / VGO</v>
      </c>
      <c r="E657" s="39">
        <v>0</v>
      </c>
      <c r="F657" s="38" t="str">
        <f>VLOOKUP(D657,EXPORT_CLASE!$A$2:$B$48,2,FALSE)</f>
        <v>Diesel 2/DB5</v>
      </c>
      <c r="G657" s="38" t="s">
        <v>9</v>
      </c>
      <c r="H657" s="38" t="str">
        <f t="shared" si="20"/>
        <v>01/10/2019</v>
      </c>
    </row>
    <row r="658" spans="1:8" ht="15">
      <c r="A658" s="38">
        <v>2019</v>
      </c>
      <c r="B658" s="38">
        <v>10</v>
      </c>
      <c r="C658" s="38" t="s">
        <v>44</v>
      </c>
      <c r="D658" s="8" t="str">
        <f t="shared" si="21"/>
        <v>Diesel 2</v>
      </c>
      <c r="E658" s="39">
        <v>86.701359999999909</v>
      </c>
      <c r="F658" s="38" t="str">
        <f>VLOOKUP(D658,EXPORT_CLASE!$A$2:$B$48,2,FALSE)</f>
        <v>Diesel 2/DB5</v>
      </c>
      <c r="G658" s="38" t="s">
        <v>9</v>
      </c>
      <c r="H658" s="38" t="str">
        <f t="shared" si="20"/>
        <v>01/10/2019</v>
      </c>
    </row>
    <row r="659" spans="1:8" ht="15">
      <c r="A659" s="38">
        <v>2019</v>
      </c>
      <c r="B659" s="38">
        <v>10</v>
      </c>
      <c r="C659" s="38" t="s">
        <v>45</v>
      </c>
      <c r="D659" s="8" t="str">
        <f t="shared" si="21"/>
        <v>MGO / Bunkers</v>
      </c>
      <c r="E659" s="39">
        <v>0</v>
      </c>
      <c r="F659" s="38" t="str">
        <f>VLOOKUP(D659,EXPORT_CLASE!$A$2:$B$48,2,FALSE)</f>
        <v>Bunkers</v>
      </c>
      <c r="G659" s="38" t="s">
        <v>9</v>
      </c>
      <c r="H659" s="38" t="str">
        <f t="shared" si="20"/>
        <v>01/10/2019</v>
      </c>
    </row>
    <row r="660" spans="1:8" ht="15">
      <c r="A660" s="38">
        <v>2019</v>
      </c>
      <c r="B660" s="38">
        <v>10</v>
      </c>
      <c r="C660" s="38" t="s">
        <v>46</v>
      </c>
      <c r="D660" s="8" t="str">
        <f t="shared" si="21"/>
        <v>Residual 6</v>
      </c>
      <c r="E660" s="39">
        <v>470.20266000000004</v>
      </c>
      <c r="F660" s="38" t="str">
        <f>VLOOKUP(D660,EXPORT_CLASE!$A$2:$B$48,2,FALSE)</f>
        <v>Residuales</v>
      </c>
      <c r="G660" s="38" t="s">
        <v>9</v>
      </c>
      <c r="H660" s="38" t="str">
        <f t="shared" si="20"/>
        <v>01/10/2019</v>
      </c>
    </row>
    <row r="661" spans="1:8" ht="15">
      <c r="A661" s="38">
        <v>2019</v>
      </c>
      <c r="B661" s="38">
        <v>10</v>
      </c>
      <c r="C661" s="38" t="s">
        <v>30</v>
      </c>
      <c r="D661" s="8" t="str">
        <f t="shared" si="21"/>
        <v>Residual 500</v>
      </c>
      <c r="E661" s="39">
        <v>0</v>
      </c>
      <c r="F661" s="38" t="str">
        <f>VLOOKUP(D661,EXPORT_CLASE!$A$2:$B$48,2,FALSE)</f>
        <v>Residuales</v>
      </c>
      <c r="G661" s="38" t="s">
        <v>9</v>
      </c>
      <c r="H661" s="38" t="str">
        <f t="shared" si="20"/>
        <v>01/10/2019</v>
      </c>
    </row>
    <row r="662" spans="1:8" ht="15">
      <c r="A662" s="38">
        <v>2019</v>
      </c>
      <c r="B662" s="38">
        <v>10</v>
      </c>
      <c r="C662" s="38" t="s">
        <v>31</v>
      </c>
      <c r="D662" s="8" t="str">
        <f t="shared" si="21"/>
        <v>Fuel Oil</v>
      </c>
      <c r="E662" s="39">
        <v>339.18824999999998</v>
      </c>
      <c r="F662" s="38" t="str">
        <f>VLOOKUP(D662,EXPORT_CLASE!$A$2:$B$48,2,FALSE)</f>
        <v>Gasolinas/Nafta</v>
      </c>
      <c r="G662" s="38" t="s">
        <v>9</v>
      </c>
      <c r="H662" s="38" t="str">
        <f t="shared" si="20"/>
        <v>01/10/2019</v>
      </c>
    </row>
    <row r="663" spans="1:8" ht="15">
      <c r="A663" s="38">
        <v>2019</v>
      </c>
      <c r="B663" s="38">
        <v>10</v>
      </c>
      <c r="C663" s="38" t="s">
        <v>47</v>
      </c>
      <c r="D663" s="8" t="str">
        <f t="shared" si="21"/>
        <v>Otros</v>
      </c>
      <c r="E663" s="39">
        <v>0</v>
      </c>
      <c r="F663" s="38" t="str">
        <f>VLOOKUP(D663,EXPORT_CLASE!$A$2:$B$48,2,FALSE)</f>
        <v>Otros</v>
      </c>
      <c r="G663" s="38" t="s">
        <v>9</v>
      </c>
      <c r="H663" s="38" t="str">
        <f t="shared" si="20"/>
        <v>01/10/2019</v>
      </c>
    </row>
    <row r="664" spans="1:8" ht="15">
      <c r="A664" s="38">
        <v>2019</v>
      </c>
      <c r="B664" s="38">
        <v>10</v>
      </c>
      <c r="C664" s="38" t="s">
        <v>32</v>
      </c>
      <c r="D664" s="8" t="str">
        <f t="shared" si="21"/>
        <v>Bases Lubricantes</v>
      </c>
      <c r="E664" s="39">
        <v>0.40256000000000003</v>
      </c>
      <c r="F664" s="38" t="str">
        <f>VLOOKUP(D664,EXPORT_CLASE!$A$2:$B$48,2,FALSE)</f>
        <v>Otros</v>
      </c>
      <c r="G664" s="38" t="s">
        <v>9</v>
      </c>
      <c r="H664" s="38" t="str">
        <f t="shared" si="20"/>
        <v>01/10/2019</v>
      </c>
    </row>
    <row r="665" spans="1:8" ht="15">
      <c r="A665" s="38">
        <v>2019</v>
      </c>
      <c r="B665" s="38">
        <v>10</v>
      </c>
      <c r="C665" s="38" t="s">
        <v>33</v>
      </c>
      <c r="D665" s="8" t="str">
        <f t="shared" si="21"/>
        <v>Aceites Lubricantes</v>
      </c>
      <c r="E665" s="39">
        <v>3.4289105049833895</v>
      </c>
      <c r="F665" s="38" t="str">
        <f>VLOOKUP(D665,EXPORT_CLASE!$A$2:$B$48,2,FALSE)</f>
        <v>Otros</v>
      </c>
      <c r="G665" s="38" t="s">
        <v>9</v>
      </c>
      <c r="H665" s="38" t="str">
        <f t="shared" si="20"/>
        <v>01/10/2019</v>
      </c>
    </row>
    <row r="666" spans="1:8" ht="15">
      <c r="A666" s="38">
        <v>2019</v>
      </c>
      <c r="B666" s="38">
        <v>10</v>
      </c>
      <c r="C666" s="38" t="s">
        <v>34</v>
      </c>
      <c r="D666" s="8" t="str">
        <f t="shared" si="21"/>
        <v>Grasas Lubricantes</v>
      </c>
      <c r="E666" s="39">
        <v>0.30640891716500557</v>
      </c>
      <c r="F666" s="38" t="str">
        <f>VLOOKUP(D666,EXPORT_CLASE!$A$2:$B$48,2,FALSE)</f>
        <v>Otros</v>
      </c>
      <c r="G666" s="38" t="s">
        <v>9</v>
      </c>
      <c r="H666" s="38" t="str">
        <f t="shared" si="20"/>
        <v>01/10/2019</v>
      </c>
    </row>
    <row r="667" spans="1:8" ht="15">
      <c r="A667" s="38">
        <v>2019</v>
      </c>
      <c r="B667" s="38">
        <v>11</v>
      </c>
      <c r="C667" s="38" t="s">
        <v>35</v>
      </c>
      <c r="D667" s="8" t="str">
        <f t="shared" si="21"/>
        <v>Crudo</v>
      </c>
      <c r="E667" s="39">
        <v>716.79581999999994</v>
      </c>
      <c r="F667" s="38" t="str">
        <f>VLOOKUP(D667,EXPORT_CLASE!$A$2:$B$48,2,FALSE)</f>
        <v>Petróleo</v>
      </c>
      <c r="G667" s="38" t="s">
        <v>9</v>
      </c>
      <c r="H667" s="38" t="str">
        <f t="shared" si="20"/>
        <v>01/11/2019</v>
      </c>
    </row>
    <row r="668" spans="1:8" ht="15">
      <c r="A668" s="38">
        <v>2019</v>
      </c>
      <c r="B668" s="38">
        <v>11</v>
      </c>
      <c r="C668" s="38" t="s">
        <v>28</v>
      </c>
      <c r="D668" s="8" t="str">
        <f t="shared" si="21"/>
        <v>GNL</v>
      </c>
      <c r="E668" s="39">
        <v>5053.5243799999998</v>
      </c>
      <c r="F668" s="38" t="str">
        <f>VLOOKUP(D668,EXPORT_CLASE!$A$2:$B$48,2,FALSE)</f>
        <v>Gas Natural Licuado (GNL)</v>
      </c>
      <c r="G668" s="38" t="s">
        <v>9</v>
      </c>
      <c r="H668" s="38" t="str">
        <f t="shared" si="20"/>
        <v>01/11/2019</v>
      </c>
    </row>
    <row r="669" spans="1:8" ht="15">
      <c r="A669" s="38">
        <v>2019</v>
      </c>
      <c r="B669" s="38">
        <v>11</v>
      </c>
      <c r="C669" s="38" t="s">
        <v>11</v>
      </c>
      <c r="D669" s="8" t="str">
        <f t="shared" si="21"/>
        <v>GLP</v>
      </c>
      <c r="E669" s="39">
        <v>0</v>
      </c>
      <c r="F669" s="38" t="str">
        <f>VLOOKUP(D669,EXPORT_CLASE!$A$2:$B$48,2,FALSE)</f>
        <v>GLP/Propano/Butano</v>
      </c>
      <c r="G669" s="38" t="s">
        <v>9</v>
      </c>
      <c r="H669" s="38" t="str">
        <f t="shared" si="20"/>
        <v>01/11/2019</v>
      </c>
    </row>
    <row r="670" spans="1:8" ht="15">
      <c r="A670" s="38">
        <v>2019</v>
      </c>
      <c r="B670" s="38">
        <v>11</v>
      </c>
      <c r="C670" s="38" t="s">
        <v>37</v>
      </c>
      <c r="D670" s="8" t="str">
        <f t="shared" si="21"/>
        <v>Butano</v>
      </c>
      <c r="E670" s="39">
        <v>0</v>
      </c>
      <c r="F670" s="38" t="str">
        <f>VLOOKUP(D670,EXPORT_CLASE!$A$2:$B$48,2,FALSE)</f>
        <v>GLP/Propano/Butano</v>
      </c>
      <c r="G670" s="38" t="s">
        <v>9</v>
      </c>
      <c r="H670" s="38" t="str">
        <f t="shared" si="20"/>
        <v>01/11/2019</v>
      </c>
    </row>
    <row r="671" spans="1:8" ht="15">
      <c r="A671" s="38">
        <v>2019</v>
      </c>
      <c r="B671" s="38">
        <v>11</v>
      </c>
      <c r="C671" s="38" t="s">
        <v>38</v>
      </c>
      <c r="D671" s="8" t="str">
        <f t="shared" si="21"/>
        <v>Propano</v>
      </c>
      <c r="E671" s="39">
        <v>0</v>
      </c>
      <c r="F671" s="38" t="str">
        <f>VLOOKUP(D671,EXPORT_CLASE!$A$2:$B$48,2,FALSE)</f>
        <v>GLP/Propano/Butano</v>
      </c>
      <c r="G671" s="38" t="s">
        <v>9</v>
      </c>
      <c r="H671" s="38" t="str">
        <f t="shared" si="20"/>
        <v>01/11/2019</v>
      </c>
    </row>
    <row r="672" spans="1:8" ht="15">
      <c r="A672" s="38">
        <v>2019</v>
      </c>
      <c r="B672" s="38">
        <v>11</v>
      </c>
      <c r="C672" s="38" t="s">
        <v>39</v>
      </c>
      <c r="D672" s="8" t="str">
        <f t="shared" si="21"/>
        <v>Gasolina Natural</v>
      </c>
      <c r="E672" s="39">
        <v>6.3591900000000008</v>
      </c>
      <c r="F672" s="38" t="str">
        <f>VLOOKUP(D672,EXPORT_CLASE!$A$2:$B$48,2,FALSE)</f>
        <v>Gasolinas/Nafta</v>
      </c>
      <c r="G672" s="38" t="s">
        <v>9</v>
      </c>
      <c r="H672" s="38" t="str">
        <f t="shared" si="20"/>
        <v>01/11/2019</v>
      </c>
    </row>
    <row r="673" spans="1:8" ht="15">
      <c r="A673" s="38">
        <v>2019</v>
      </c>
      <c r="B673" s="38">
        <v>11</v>
      </c>
      <c r="C673" s="38" t="s">
        <v>40</v>
      </c>
      <c r="D673" s="8" t="str">
        <f t="shared" si="21"/>
        <v>Nafta</v>
      </c>
      <c r="E673" s="39">
        <v>1363.2820200000001</v>
      </c>
      <c r="F673" s="38" t="str">
        <f>VLOOKUP(D673,EXPORT_CLASE!$A$2:$B$48,2,FALSE)</f>
        <v>Gasolinas/Nafta</v>
      </c>
      <c r="G673" s="38" t="s">
        <v>9</v>
      </c>
      <c r="H673" s="38" t="str">
        <f t="shared" si="20"/>
        <v>01/11/2019</v>
      </c>
    </row>
    <row r="674" spans="1:8" ht="15">
      <c r="A674" s="38">
        <v>2019</v>
      </c>
      <c r="B674" s="38">
        <v>11</v>
      </c>
      <c r="C674" s="38" t="s">
        <v>41</v>
      </c>
      <c r="D674" s="8" t="str">
        <f t="shared" si="21"/>
        <v>Turbo Jet A-1 / Keroturbo</v>
      </c>
      <c r="E674" s="39">
        <v>452.8988700000001</v>
      </c>
      <c r="F674" s="38" t="str">
        <f>VLOOKUP(D674,EXPORT_CLASE!$A$2:$B$48,2,FALSE)</f>
        <v>Keroturbo</v>
      </c>
      <c r="G674" s="38" t="s">
        <v>9</v>
      </c>
      <c r="H674" s="38" t="str">
        <f t="shared" si="20"/>
        <v>01/11/2019</v>
      </c>
    </row>
    <row r="675" spans="1:8" ht="15">
      <c r="A675" s="38">
        <v>2019</v>
      </c>
      <c r="B675" s="38">
        <v>11</v>
      </c>
      <c r="C675" s="38" t="s">
        <v>42</v>
      </c>
      <c r="D675" s="8" t="str">
        <f t="shared" si="21"/>
        <v>MDBS</v>
      </c>
      <c r="E675" s="39">
        <v>0</v>
      </c>
      <c r="F675" s="38" t="str">
        <f>VLOOKUP(D675,EXPORT_CLASE!$A$2:$B$48,2,FALSE)</f>
        <v>Otros</v>
      </c>
      <c r="G675" s="38" t="s">
        <v>9</v>
      </c>
      <c r="H675" s="38" t="str">
        <f t="shared" si="20"/>
        <v>01/11/2019</v>
      </c>
    </row>
    <row r="676" spans="1:8" ht="15">
      <c r="A676" s="38">
        <v>2019</v>
      </c>
      <c r="B676" s="38">
        <v>11</v>
      </c>
      <c r="C676" s="38" t="s">
        <v>43</v>
      </c>
      <c r="D676" s="8" t="str">
        <f t="shared" si="21"/>
        <v>Diesel B-5 / VGO</v>
      </c>
      <c r="E676" s="39">
        <v>5.0320000000000004E-2</v>
      </c>
      <c r="F676" s="38" t="str">
        <f>VLOOKUP(D676,EXPORT_CLASE!$A$2:$B$48,2,FALSE)</f>
        <v>Diesel 2/DB5</v>
      </c>
      <c r="G676" s="38" t="s">
        <v>9</v>
      </c>
      <c r="H676" s="38" t="str">
        <f t="shared" si="20"/>
        <v>01/11/2019</v>
      </c>
    </row>
    <row r="677" spans="1:8" ht="15">
      <c r="A677" s="38">
        <v>2019</v>
      </c>
      <c r="B677" s="38">
        <v>11</v>
      </c>
      <c r="C677" s="38" t="s">
        <v>44</v>
      </c>
      <c r="D677" s="8" t="str">
        <f t="shared" si="21"/>
        <v>Diesel 2</v>
      </c>
      <c r="E677" s="39">
        <v>73.328819999999865</v>
      </c>
      <c r="F677" s="38" t="str">
        <f>VLOOKUP(D677,EXPORT_CLASE!$A$2:$B$48,2,FALSE)</f>
        <v>Diesel 2/DB5</v>
      </c>
      <c r="G677" s="38" t="s">
        <v>9</v>
      </c>
      <c r="H677" s="38" t="str">
        <f t="shared" si="20"/>
        <v>01/11/2019</v>
      </c>
    </row>
    <row r="678" spans="1:8" ht="15">
      <c r="A678" s="38">
        <v>2019</v>
      </c>
      <c r="B678" s="38">
        <v>11</v>
      </c>
      <c r="C678" s="38" t="s">
        <v>45</v>
      </c>
      <c r="D678" s="8" t="str">
        <f t="shared" si="21"/>
        <v>MGO / Bunkers</v>
      </c>
      <c r="E678" s="39">
        <v>0.35853000000000002</v>
      </c>
      <c r="F678" s="38" t="str">
        <f>VLOOKUP(D678,EXPORT_CLASE!$A$2:$B$48,2,FALSE)</f>
        <v>Bunkers</v>
      </c>
      <c r="G678" s="38" t="s">
        <v>9</v>
      </c>
      <c r="H678" s="38" t="str">
        <f t="shared" si="20"/>
        <v>01/11/2019</v>
      </c>
    </row>
    <row r="679" spans="1:8" ht="15">
      <c r="A679" s="38">
        <v>2019</v>
      </c>
      <c r="B679" s="38">
        <v>11</v>
      </c>
      <c r="C679" s="38" t="s">
        <v>46</v>
      </c>
      <c r="D679" s="8" t="str">
        <f t="shared" si="21"/>
        <v>Residual 6</v>
      </c>
      <c r="E679" s="39">
        <v>380.37517000000003</v>
      </c>
      <c r="F679" s="38" t="str">
        <f>VLOOKUP(D679,EXPORT_CLASE!$A$2:$B$48,2,FALSE)</f>
        <v>Residuales</v>
      </c>
      <c r="G679" s="38" t="s">
        <v>9</v>
      </c>
      <c r="H679" s="38" t="str">
        <f t="shared" si="20"/>
        <v>01/11/2019</v>
      </c>
    </row>
    <row r="680" spans="1:8" ht="15">
      <c r="A680" s="38">
        <v>2019</v>
      </c>
      <c r="B680" s="38">
        <v>11</v>
      </c>
      <c r="C680" s="38" t="s">
        <v>30</v>
      </c>
      <c r="D680" s="8" t="str">
        <f t="shared" si="21"/>
        <v>Residual 500</v>
      </c>
      <c r="E680" s="39">
        <v>0</v>
      </c>
      <c r="F680" s="38" t="str">
        <f>VLOOKUP(D680,EXPORT_CLASE!$A$2:$B$48,2,FALSE)</f>
        <v>Residuales</v>
      </c>
      <c r="G680" s="38" t="s">
        <v>9</v>
      </c>
      <c r="H680" s="38" t="str">
        <f t="shared" si="20"/>
        <v>01/11/2019</v>
      </c>
    </row>
    <row r="681" spans="1:8" ht="15">
      <c r="A681" s="38">
        <v>2019</v>
      </c>
      <c r="B681" s="38">
        <v>11</v>
      </c>
      <c r="C681" s="38" t="s">
        <v>31</v>
      </c>
      <c r="D681" s="8" t="str">
        <f t="shared" si="21"/>
        <v>Fuel Oil</v>
      </c>
      <c r="E681" s="39">
        <v>304.62470000000002</v>
      </c>
      <c r="F681" s="38" t="str">
        <f>VLOOKUP(D681,EXPORT_CLASE!$A$2:$B$48,2,FALSE)</f>
        <v>Gasolinas/Nafta</v>
      </c>
      <c r="G681" s="38" t="s">
        <v>9</v>
      </c>
      <c r="H681" s="38" t="str">
        <f t="shared" si="20"/>
        <v>01/11/2019</v>
      </c>
    </row>
    <row r="682" spans="1:8" ht="15">
      <c r="A682" s="38">
        <v>2019</v>
      </c>
      <c r="B682" s="38">
        <v>11</v>
      </c>
      <c r="C682" s="38" t="s">
        <v>47</v>
      </c>
      <c r="D682" s="8" t="str">
        <f t="shared" si="21"/>
        <v>Otros</v>
      </c>
      <c r="E682" s="39">
        <v>0</v>
      </c>
      <c r="F682" s="38" t="str">
        <f>VLOOKUP(D682,EXPORT_CLASE!$A$2:$B$48,2,FALSE)</f>
        <v>Otros</v>
      </c>
      <c r="G682" s="38" t="s">
        <v>9</v>
      </c>
      <c r="H682" s="38" t="str">
        <f t="shared" si="20"/>
        <v>01/11/2019</v>
      </c>
    </row>
    <row r="683" spans="1:8" ht="15">
      <c r="A683" s="38">
        <v>2019</v>
      </c>
      <c r="B683" s="38">
        <v>11</v>
      </c>
      <c r="C683" s="38" t="s">
        <v>32</v>
      </c>
      <c r="D683" s="8" t="str">
        <f t="shared" si="21"/>
        <v>Bases Lubricantes</v>
      </c>
      <c r="E683" s="39">
        <v>0.30191999999999997</v>
      </c>
      <c r="F683" s="38" t="str">
        <f>VLOOKUP(D683,EXPORT_CLASE!$A$2:$B$48,2,FALSE)</f>
        <v>Otros</v>
      </c>
      <c r="G683" s="38" t="s">
        <v>9</v>
      </c>
      <c r="H683" s="38" t="str">
        <f t="shared" si="20"/>
        <v>01/11/2019</v>
      </c>
    </row>
    <row r="684" spans="1:8" ht="15">
      <c r="A684" s="38">
        <v>2019</v>
      </c>
      <c r="B684" s="38">
        <v>11</v>
      </c>
      <c r="C684" s="38" t="s">
        <v>33</v>
      </c>
      <c r="D684" s="8" t="str">
        <f t="shared" si="21"/>
        <v>Aceites Lubricantes</v>
      </c>
      <c r="E684" s="39">
        <v>5.7204674591362128</v>
      </c>
      <c r="F684" s="38" t="str">
        <f>VLOOKUP(D684,EXPORT_CLASE!$A$2:$B$48,2,FALSE)</f>
        <v>Otros</v>
      </c>
      <c r="G684" s="38" t="s">
        <v>9</v>
      </c>
      <c r="H684" s="38" t="str">
        <f t="shared" si="20"/>
        <v>01/11/2019</v>
      </c>
    </row>
    <row r="685" spans="1:8" ht="15">
      <c r="A685" s="38">
        <v>2019</v>
      </c>
      <c r="B685" s="38">
        <v>11</v>
      </c>
      <c r="C685" s="38" t="s">
        <v>34</v>
      </c>
      <c r="D685" s="8" t="str">
        <f t="shared" si="21"/>
        <v>Grasas Lubricantes</v>
      </c>
      <c r="E685" s="39">
        <v>0.24687711904761905</v>
      </c>
      <c r="F685" s="38" t="str">
        <f>VLOOKUP(D685,EXPORT_CLASE!$A$2:$B$48,2,FALSE)</f>
        <v>Otros</v>
      </c>
      <c r="G685" s="38" t="s">
        <v>9</v>
      </c>
      <c r="H685" s="38" t="str">
        <f t="shared" si="20"/>
        <v>01/11/2019</v>
      </c>
    </row>
    <row r="686" spans="1:8" ht="15">
      <c r="A686" s="38">
        <v>2019</v>
      </c>
      <c r="B686" s="38">
        <v>12</v>
      </c>
      <c r="C686" s="38" t="s">
        <v>35</v>
      </c>
      <c r="D686" s="8" t="str">
        <f t="shared" si="21"/>
        <v>Crudo</v>
      </c>
      <c r="E686" s="39">
        <v>1145.67947</v>
      </c>
      <c r="F686" s="38" t="str">
        <f>VLOOKUP(D686,EXPORT_CLASE!$A$2:$B$48,2,FALSE)</f>
        <v>Petróleo</v>
      </c>
      <c r="G686" s="38" t="s">
        <v>9</v>
      </c>
      <c r="H686" s="38" t="str">
        <f t="shared" si="20"/>
        <v>01/12/2019</v>
      </c>
    </row>
    <row r="687" spans="1:8" ht="15">
      <c r="A687" s="38">
        <v>2019</v>
      </c>
      <c r="B687" s="38">
        <v>12</v>
      </c>
      <c r="C687" s="38" t="s">
        <v>28</v>
      </c>
      <c r="D687" s="8" t="str">
        <f t="shared" si="21"/>
        <v>GNL</v>
      </c>
      <c r="E687" s="39">
        <v>6258.0279299999993</v>
      </c>
      <c r="F687" s="38" t="str">
        <f>VLOOKUP(D687,EXPORT_CLASE!$A$2:$B$48,2,FALSE)</f>
        <v>Gas Natural Licuado (GNL)</v>
      </c>
      <c r="G687" s="38" t="s">
        <v>9</v>
      </c>
      <c r="H687" s="38" t="str">
        <f t="shared" si="20"/>
        <v>01/12/2019</v>
      </c>
    </row>
    <row r="688" spans="1:8" ht="15">
      <c r="A688" s="38">
        <v>2019</v>
      </c>
      <c r="B688" s="38">
        <v>12</v>
      </c>
      <c r="C688" s="38" t="s">
        <v>11</v>
      </c>
      <c r="D688" s="8" t="str">
        <f t="shared" si="21"/>
        <v>GLP</v>
      </c>
      <c r="E688" s="39">
        <v>0</v>
      </c>
      <c r="F688" s="38" t="str">
        <f>VLOOKUP(D688,EXPORT_CLASE!$A$2:$B$48,2,FALSE)</f>
        <v>GLP/Propano/Butano</v>
      </c>
      <c r="G688" s="38" t="s">
        <v>9</v>
      </c>
      <c r="H688" s="38" t="str">
        <f t="shared" si="20"/>
        <v>01/12/2019</v>
      </c>
    </row>
    <row r="689" spans="1:8" ht="15">
      <c r="A689" s="38">
        <v>2019</v>
      </c>
      <c r="B689" s="38">
        <v>12</v>
      </c>
      <c r="C689" s="38" t="s">
        <v>37</v>
      </c>
      <c r="D689" s="8" t="str">
        <f t="shared" si="21"/>
        <v>Butano</v>
      </c>
      <c r="E689" s="39">
        <v>0</v>
      </c>
      <c r="F689" s="38" t="str">
        <f>VLOOKUP(D689,EXPORT_CLASE!$A$2:$B$48,2,FALSE)</f>
        <v>GLP/Propano/Butano</v>
      </c>
      <c r="G689" s="38" t="s">
        <v>9</v>
      </c>
      <c r="H689" s="38" t="str">
        <f t="shared" si="20"/>
        <v>01/12/2019</v>
      </c>
    </row>
    <row r="690" spans="1:8" ht="15">
      <c r="A690" s="38">
        <v>2019</v>
      </c>
      <c r="B690" s="38">
        <v>12</v>
      </c>
      <c r="C690" s="38" t="s">
        <v>38</v>
      </c>
      <c r="D690" s="8" t="str">
        <f t="shared" si="21"/>
        <v>Propano</v>
      </c>
      <c r="E690" s="39">
        <v>0</v>
      </c>
      <c r="F690" s="38" t="str">
        <f>VLOOKUP(D690,EXPORT_CLASE!$A$2:$B$48,2,FALSE)</f>
        <v>GLP/Propano/Butano</v>
      </c>
      <c r="G690" s="38" t="s">
        <v>9</v>
      </c>
      <c r="H690" s="38" t="str">
        <f t="shared" si="20"/>
        <v>01/12/2019</v>
      </c>
    </row>
    <row r="691" spans="1:8" ht="15">
      <c r="A691" s="38">
        <v>2019</v>
      </c>
      <c r="B691" s="38">
        <v>12</v>
      </c>
      <c r="C691" s="38" t="s">
        <v>39</v>
      </c>
      <c r="D691" s="8" t="str">
        <f t="shared" si="21"/>
        <v>Gasolina Natural</v>
      </c>
      <c r="E691" s="39">
        <v>33.582310000000021</v>
      </c>
      <c r="F691" s="38" t="str">
        <f>VLOOKUP(D691,EXPORT_CLASE!$A$2:$B$48,2,FALSE)</f>
        <v>Gasolinas/Nafta</v>
      </c>
      <c r="G691" s="38" t="s">
        <v>9</v>
      </c>
      <c r="H691" s="38" t="str">
        <f t="shared" si="20"/>
        <v>01/12/2019</v>
      </c>
    </row>
    <row r="692" spans="1:8" ht="15">
      <c r="A692" s="38">
        <v>2019</v>
      </c>
      <c r="B692" s="38">
        <v>12</v>
      </c>
      <c r="C692" s="38" t="s">
        <v>40</v>
      </c>
      <c r="D692" s="8" t="str">
        <f t="shared" si="21"/>
        <v>Nafta</v>
      </c>
      <c r="E692" s="39">
        <v>1458.8774399999998</v>
      </c>
      <c r="F692" s="38" t="str">
        <f>VLOOKUP(D692,EXPORT_CLASE!$A$2:$B$48,2,FALSE)</f>
        <v>Gasolinas/Nafta</v>
      </c>
      <c r="G692" s="38" t="s">
        <v>9</v>
      </c>
      <c r="H692" s="38" t="str">
        <f t="shared" si="20"/>
        <v>01/12/2019</v>
      </c>
    </row>
    <row r="693" spans="1:8" ht="15">
      <c r="A693" s="38">
        <v>2019</v>
      </c>
      <c r="B693" s="38">
        <v>12</v>
      </c>
      <c r="C693" s="38" t="s">
        <v>41</v>
      </c>
      <c r="D693" s="8" t="str">
        <f t="shared" si="21"/>
        <v>Turbo Jet A-1 / Keroturbo</v>
      </c>
      <c r="E693" s="39">
        <v>480.6377700000001</v>
      </c>
      <c r="F693" s="38" t="str">
        <f>VLOOKUP(D693,EXPORT_CLASE!$A$2:$B$48,2,FALSE)</f>
        <v>Keroturbo</v>
      </c>
      <c r="G693" s="38" t="s">
        <v>9</v>
      </c>
      <c r="H693" s="38" t="str">
        <f t="shared" si="20"/>
        <v>01/12/2019</v>
      </c>
    </row>
    <row r="694" spans="1:8" ht="15">
      <c r="A694" s="38">
        <v>2019</v>
      </c>
      <c r="B694" s="38">
        <v>12</v>
      </c>
      <c r="C694" s="38" t="s">
        <v>42</v>
      </c>
      <c r="D694" s="8" t="str">
        <f t="shared" si="21"/>
        <v>MDBS</v>
      </c>
      <c r="E694" s="39">
        <v>0</v>
      </c>
      <c r="F694" s="38" t="str">
        <f>VLOOKUP(D694,EXPORT_CLASE!$A$2:$B$48,2,FALSE)</f>
        <v>Otros</v>
      </c>
      <c r="G694" s="38" t="s">
        <v>9</v>
      </c>
      <c r="H694" s="38" t="str">
        <f t="shared" si="20"/>
        <v>01/12/2019</v>
      </c>
    </row>
    <row r="695" spans="1:8" ht="15">
      <c r="A695" s="38">
        <v>2019</v>
      </c>
      <c r="B695" s="38">
        <v>12</v>
      </c>
      <c r="C695" s="38" t="s">
        <v>43</v>
      </c>
      <c r="D695" s="8" t="str">
        <f t="shared" si="21"/>
        <v>Diesel B-5 / VGO</v>
      </c>
      <c r="E695" s="39">
        <v>0</v>
      </c>
      <c r="F695" s="38" t="str">
        <f>VLOOKUP(D695,EXPORT_CLASE!$A$2:$B$48,2,FALSE)</f>
        <v>Diesel 2/DB5</v>
      </c>
      <c r="G695" s="38" t="s">
        <v>9</v>
      </c>
      <c r="H695" s="38" t="str">
        <f t="shared" si="20"/>
        <v>01/12/2019</v>
      </c>
    </row>
    <row r="696" spans="1:8" ht="15">
      <c r="A696" s="38">
        <v>2019</v>
      </c>
      <c r="B696" s="38">
        <v>12</v>
      </c>
      <c r="C696" s="38" t="s">
        <v>44</v>
      </c>
      <c r="D696" s="8" t="str">
        <f t="shared" si="21"/>
        <v>Diesel 2</v>
      </c>
      <c r="E696" s="39">
        <v>76.215929999999929</v>
      </c>
      <c r="F696" s="38" t="str">
        <f>VLOOKUP(D696,EXPORT_CLASE!$A$2:$B$48,2,FALSE)</f>
        <v>Diesel 2/DB5</v>
      </c>
      <c r="G696" s="38" t="s">
        <v>9</v>
      </c>
      <c r="H696" s="38" t="str">
        <f t="shared" si="20"/>
        <v>01/12/2019</v>
      </c>
    </row>
    <row r="697" spans="1:8" ht="15">
      <c r="A697" s="38">
        <v>2019</v>
      </c>
      <c r="B697" s="38">
        <v>12</v>
      </c>
      <c r="C697" s="38" t="s">
        <v>45</v>
      </c>
      <c r="D697" s="8" t="str">
        <f t="shared" si="21"/>
        <v>MGO / Bunkers</v>
      </c>
      <c r="E697" s="39">
        <v>11.87552</v>
      </c>
      <c r="F697" s="38" t="str">
        <f>VLOOKUP(D697,EXPORT_CLASE!$A$2:$B$48,2,FALSE)</f>
        <v>Bunkers</v>
      </c>
      <c r="G697" s="38" t="s">
        <v>9</v>
      </c>
      <c r="H697" s="38" t="str">
        <f t="shared" si="20"/>
        <v>01/12/2019</v>
      </c>
    </row>
    <row r="698" spans="1:8" ht="15">
      <c r="A698" s="38">
        <v>2019</v>
      </c>
      <c r="B698" s="38">
        <v>12</v>
      </c>
      <c r="C698" s="38" t="s">
        <v>46</v>
      </c>
      <c r="D698" s="8" t="str">
        <f t="shared" si="21"/>
        <v>Residual 6</v>
      </c>
      <c r="E698" s="39">
        <v>473.68732</v>
      </c>
      <c r="F698" s="38" t="str">
        <f>VLOOKUP(D698,EXPORT_CLASE!$A$2:$B$48,2,FALSE)</f>
        <v>Residuales</v>
      </c>
      <c r="G698" s="38" t="s">
        <v>9</v>
      </c>
      <c r="H698" s="38" t="str">
        <f t="shared" si="20"/>
        <v>01/12/2019</v>
      </c>
    </row>
    <row r="699" spans="1:8" ht="15">
      <c r="A699" s="38">
        <v>2019</v>
      </c>
      <c r="B699" s="38">
        <v>12</v>
      </c>
      <c r="C699" s="38" t="s">
        <v>30</v>
      </c>
      <c r="D699" s="8" t="str">
        <f t="shared" si="21"/>
        <v>Residual 500</v>
      </c>
      <c r="E699" s="39">
        <v>0</v>
      </c>
      <c r="F699" s="38" t="str">
        <f>VLOOKUP(D699,EXPORT_CLASE!$A$2:$B$48,2,FALSE)</f>
        <v>Residuales</v>
      </c>
      <c r="G699" s="38" t="s">
        <v>9</v>
      </c>
      <c r="H699" s="38" t="str">
        <f t="shared" si="20"/>
        <v>01/12/2019</v>
      </c>
    </row>
    <row r="700" spans="1:8" ht="15">
      <c r="A700" s="38">
        <v>2019</v>
      </c>
      <c r="B700" s="38">
        <v>12</v>
      </c>
      <c r="C700" s="38" t="s">
        <v>31</v>
      </c>
      <c r="D700" s="8" t="str">
        <f t="shared" si="21"/>
        <v>Fuel Oil</v>
      </c>
      <c r="E700" s="39">
        <v>0</v>
      </c>
      <c r="F700" s="38" t="str">
        <f>VLOOKUP(D700,EXPORT_CLASE!$A$2:$B$48,2,FALSE)</f>
        <v>Gasolinas/Nafta</v>
      </c>
      <c r="G700" s="38" t="s">
        <v>9</v>
      </c>
      <c r="H700" s="38" t="str">
        <f t="shared" si="20"/>
        <v>01/12/2019</v>
      </c>
    </row>
    <row r="701" spans="1:8" ht="15">
      <c r="A701" s="38">
        <v>2019</v>
      </c>
      <c r="B701" s="38">
        <v>12</v>
      </c>
      <c r="C701" s="38" t="s">
        <v>47</v>
      </c>
      <c r="D701" s="8" t="str">
        <f t="shared" si="21"/>
        <v>Otros</v>
      </c>
      <c r="E701" s="39">
        <v>0</v>
      </c>
      <c r="F701" s="38" t="str">
        <f>VLOOKUP(D701,EXPORT_CLASE!$A$2:$B$48,2,FALSE)</f>
        <v>Otros</v>
      </c>
      <c r="G701" s="38" t="s">
        <v>9</v>
      </c>
      <c r="H701" s="38" t="str">
        <f t="shared" si="20"/>
        <v>01/12/2019</v>
      </c>
    </row>
    <row r="702" spans="1:8" ht="15">
      <c r="A702" s="38">
        <v>2019</v>
      </c>
      <c r="B702" s="38">
        <v>12</v>
      </c>
      <c r="C702" s="38" t="s">
        <v>32</v>
      </c>
      <c r="D702" s="8" t="str">
        <f t="shared" si="21"/>
        <v>Bases Lubricantes</v>
      </c>
      <c r="E702" s="39">
        <v>0.45916999999999997</v>
      </c>
      <c r="F702" s="38" t="str">
        <f>VLOOKUP(D702,EXPORT_CLASE!$A$2:$B$48,2,FALSE)</f>
        <v>Otros</v>
      </c>
      <c r="G702" s="38" t="s">
        <v>9</v>
      </c>
      <c r="H702" s="38" t="str">
        <f t="shared" si="20"/>
        <v>01/12/2019</v>
      </c>
    </row>
    <row r="703" spans="1:8" ht="15">
      <c r="A703" s="38">
        <v>2019</v>
      </c>
      <c r="B703" s="38">
        <v>12</v>
      </c>
      <c r="C703" s="38" t="s">
        <v>33</v>
      </c>
      <c r="D703" s="8" t="str">
        <f t="shared" si="21"/>
        <v>Aceites Lubricantes</v>
      </c>
      <c r="E703" s="39">
        <v>5.1370197798449624</v>
      </c>
      <c r="F703" s="38" t="str">
        <f>VLOOKUP(D703,EXPORT_CLASE!$A$2:$B$48,2,FALSE)</f>
        <v>Otros</v>
      </c>
      <c r="G703" s="38" t="s">
        <v>9</v>
      </c>
      <c r="H703" s="38" t="str">
        <f t="shared" si="20"/>
        <v>01/12/2019</v>
      </c>
    </row>
    <row r="704" spans="1:8" ht="15">
      <c r="A704" s="38">
        <v>2019</v>
      </c>
      <c r="B704" s="38">
        <v>12</v>
      </c>
      <c r="C704" s="38" t="s">
        <v>34</v>
      </c>
      <c r="D704" s="8" t="str">
        <f t="shared" si="21"/>
        <v>Grasas Lubricantes</v>
      </c>
      <c r="E704" s="39">
        <v>0.16416821904761908</v>
      </c>
      <c r="F704" s="38" t="str">
        <f>VLOOKUP(D704,EXPORT_CLASE!$A$2:$B$48,2,FALSE)</f>
        <v>Otros</v>
      </c>
      <c r="G704" s="38" t="s">
        <v>9</v>
      </c>
      <c r="H704" s="38" t="str">
        <f t="shared" si="20"/>
        <v>01/12/2019</v>
      </c>
    </row>
    <row r="705" spans="1:8" ht="15">
      <c r="A705" s="38">
        <v>2020</v>
      </c>
      <c r="B705" s="38">
        <v>1</v>
      </c>
      <c r="C705" s="38" t="s">
        <v>35</v>
      </c>
      <c r="D705" s="8" t="str">
        <f t="shared" si="21"/>
        <v>Crudo</v>
      </c>
      <c r="E705" s="39">
        <v>554.58301000000006</v>
      </c>
      <c r="F705" s="38" t="str">
        <f>VLOOKUP(D705,EXPORT_CLASE!$A$2:$B$48,2,FALSE)</f>
        <v>Petróleo</v>
      </c>
      <c r="G705" s="38" t="s">
        <v>9</v>
      </c>
      <c r="H705" s="38" t="str">
        <f t="shared" si="20"/>
        <v>01/1/2020</v>
      </c>
    </row>
    <row r="706" spans="1:8" ht="15">
      <c r="A706" s="38">
        <v>2020</v>
      </c>
      <c r="B706" s="38">
        <v>1</v>
      </c>
      <c r="C706" s="38" t="s">
        <v>28</v>
      </c>
      <c r="D706" s="8" t="str">
        <f t="shared" si="21"/>
        <v>GNL</v>
      </c>
      <c r="E706" s="39">
        <v>4269.0045640100006</v>
      </c>
      <c r="F706" s="38" t="str">
        <f>VLOOKUP(D706,EXPORT_CLASE!$A$2:$B$48,2,FALSE)</f>
        <v>Gas Natural Licuado (GNL)</v>
      </c>
      <c r="G706" s="38" t="s">
        <v>9</v>
      </c>
      <c r="H706" s="38" t="str">
        <f t="shared" si="20"/>
        <v>01/1/2020</v>
      </c>
    </row>
    <row r="707" spans="1:8" ht="15">
      <c r="A707" s="38">
        <v>2020</v>
      </c>
      <c r="B707" s="38">
        <v>1</v>
      </c>
      <c r="C707" s="38" t="s">
        <v>11</v>
      </c>
      <c r="D707" s="8" t="str">
        <f t="shared" si="21"/>
        <v>GLP</v>
      </c>
      <c r="E707" s="39">
        <v>0</v>
      </c>
      <c r="F707" s="38" t="str">
        <f>VLOOKUP(D707,EXPORT_CLASE!$A$2:$B$48,2,FALSE)</f>
        <v>GLP/Propano/Butano</v>
      </c>
      <c r="G707" s="38" t="s">
        <v>9</v>
      </c>
      <c r="H707" s="38" t="str">
        <f t="shared" ref="H707:H770" si="22">"01/"&amp;B707&amp;"/"&amp;A707</f>
        <v>01/1/2020</v>
      </c>
    </row>
    <row r="708" spans="1:8" ht="15">
      <c r="A708" s="38">
        <v>2020</v>
      </c>
      <c r="B708" s="38">
        <v>1</v>
      </c>
      <c r="C708" s="38" t="s">
        <v>37</v>
      </c>
      <c r="D708" s="8" t="str">
        <f t="shared" ref="D708:D771" si="23">TRIM(C708)</f>
        <v>Butano</v>
      </c>
      <c r="E708" s="39">
        <v>0</v>
      </c>
      <c r="F708" s="38" t="str">
        <f>VLOOKUP(D708,EXPORT_CLASE!$A$2:$B$48,2,FALSE)</f>
        <v>GLP/Propano/Butano</v>
      </c>
      <c r="G708" s="38" t="s">
        <v>9</v>
      </c>
      <c r="H708" s="38" t="str">
        <f t="shared" si="22"/>
        <v>01/1/2020</v>
      </c>
    </row>
    <row r="709" spans="1:8" ht="15">
      <c r="A709" s="38">
        <v>2020</v>
      </c>
      <c r="B709" s="38">
        <v>1</v>
      </c>
      <c r="C709" s="38" t="s">
        <v>38</v>
      </c>
      <c r="D709" s="8" t="str">
        <f t="shared" si="23"/>
        <v>Propano</v>
      </c>
      <c r="E709" s="39">
        <v>0</v>
      </c>
      <c r="F709" s="38" t="str">
        <f>VLOOKUP(D709,EXPORT_CLASE!$A$2:$B$48,2,FALSE)</f>
        <v>GLP/Propano/Butano</v>
      </c>
      <c r="G709" s="38" t="s">
        <v>9</v>
      </c>
      <c r="H709" s="38" t="str">
        <f t="shared" si="22"/>
        <v>01/1/2020</v>
      </c>
    </row>
    <row r="710" spans="1:8" ht="15">
      <c r="A710" s="38">
        <v>2020</v>
      </c>
      <c r="B710" s="38">
        <v>1</v>
      </c>
      <c r="C710" s="38" t="s">
        <v>39</v>
      </c>
      <c r="D710" s="8" t="str">
        <f t="shared" si="23"/>
        <v>Gasolina Natural</v>
      </c>
      <c r="E710" s="39">
        <v>131.89814242000023</v>
      </c>
      <c r="F710" s="38" t="str">
        <f>VLOOKUP(D710,EXPORT_CLASE!$A$2:$B$48,2,FALSE)</f>
        <v>Gasolinas/Nafta</v>
      </c>
      <c r="G710" s="38" t="s">
        <v>9</v>
      </c>
      <c r="H710" s="38" t="str">
        <f t="shared" si="22"/>
        <v>01/1/2020</v>
      </c>
    </row>
    <row r="711" spans="1:8" ht="15">
      <c r="A711" s="38">
        <v>2020</v>
      </c>
      <c r="B711" s="38">
        <v>1</v>
      </c>
      <c r="C711" s="38" t="s">
        <v>40</v>
      </c>
      <c r="D711" s="8" t="str">
        <f t="shared" si="23"/>
        <v>Nafta</v>
      </c>
      <c r="E711" s="39">
        <v>960.04641739000022</v>
      </c>
      <c r="F711" s="38" t="str">
        <f>VLOOKUP(D711,EXPORT_CLASE!$A$2:$B$48,2,FALSE)</f>
        <v>Gasolinas/Nafta</v>
      </c>
      <c r="G711" s="38" t="s">
        <v>9</v>
      </c>
      <c r="H711" s="38" t="str">
        <f t="shared" si="22"/>
        <v>01/1/2020</v>
      </c>
    </row>
    <row r="712" spans="1:8" ht="15">
      <c r="A712" s="38">
        <v>2020</v>
      </c>
      <c r="B712" s="38">
        <v>1</v>
      </c>
      <c r="C712" s="38" t="s">
        <v>41</v>
      </c>
      <c r="D712" s="8" t="str">
        <f t="shared" si="23"/>
        <v>Turbo Jet A-1 / Keroturbo</v>
      </c>
      <c r="E712" s="39">
        <v>665.37896351000006</v>
      </c>
      <c r="F712" s="38" t="str">
        <f>VLOOKUP(D712,EXPORT_CLASE!$A$2:$B$48,2,FALSE)</f>
        <v>Keroturbo</v>
      </c>
      <c r="G712" s="38" t="s">
        <v>9</v>
      </c>
      <c r="H712" s="38" t="str">
        <f t="shared" si="22"/>
        <v>01/1/2020</v>
      </c>
    </row>
    <row r="713" spans="1:8" ht="15">
      <c r="A713" s="38">
        <v>2020</v>
      </c>
      <c r="B713" s="38">
        <v>1</v>
      </c>
      <c r="C713" s="38" t="s">
        <v>42</v>
      </c>
      <c r="D713" s="8" t="str">
        <f t="shared" si="23"/>
        <v>MDBS</v>
      </c>
      <c r="E713" s="39"/>
      <c r="F713" s="38" t="str">
        <f>VLOOKUP(D713,EXPORT_CLASE!$A$2:$B$48,2,FALSE)</f>
        <v>Otros</v>
      </c>
      <c r="G713" s="38" t="s">
        <v>9</v>
      </c>
      <c r="H713" s="38" t="str">
        <f t="shared" si="22"/>
        <v>01/1/2020</v>
      </c>
    </row>
    <row r="714" spans="1:8" ht="15">
      <c r="A714" s="38">
        <v>2020</v>
      </c>
      <c r="B714" s="38">
        <v>1</v>
      </c>
      <c r="C714" s="38" t="s">
        <v>43</v>
      </c>
      <c r="D714" s="8" t="str">
        <f t="shared" si="23"/>
        <v>Diesel B-5 / VGO</v>
      </c>
      <c r="E714" s="39"/>
      <c r="F714" s="38" t="str">
        <f>VLOOKUP(D714,EXPORT_CLASE!$A$2:$B$48,2,FALSE)</f>
        <v>Diesel 2/DB5</v>
      </c>
      <c r="G714" s="38" t="s">
        <v>9</v>
      </c>
      <c r="H714" s="38" t="str">
        <f t="shared" si="22"/>
        <v>01/1/2020</v>
      </c>
    </row>
    <row r="715" spans="1:8" ht="15">
      <c r="A715" s="38">
        <v>2020</v>
      </c>
      <c r="B715" s="38">
        <v>1</v>
      </c>
      <c r="C715" s="38" t="s">
        <v>44</v>
      </c>
      <c r="D715" s="8" t="str">
        <f t="shared" si="23"/>
        <v>Diesel 2</v>
      </c>
      <c r="E715" s="39">
        <v>166.95627511999999</v>
      </c>
      <c r="F715" s="38" t="str">
        <f>VLOOKUP(D715,EXPORT_CLASE!$A$2:$B$48,2,FALSE)</f>
        <v>Diesel 2/DB5</v>
      </c>
      <c r="G715" s="38" t="s">
        <v>9</v>
      </c>
      <c r="H715" s="38" t="str">
        <f t="shared" si="22"/>
        <v>01/1/2020</v>
      </c>
    </row>
    <row r="716" spans="1:8" ht="15">
      <c r="A716" s="38">
        <v>2020</v>
      </c>
      <c r="B716" s="38">
        <v>1</v>
      </c>
      <c r="C716" s="38" t="s">
        <v>45</v>
      </c>
      <c r="D716" s="8" t="str">
        <f t="shared" si="23"/>
        <v>MGO / Bunkers</v>
      </c>
      <c r="E716" s="39"/>
      <c r="F716" s="38" t="str">
        <f>VLOOKUP(D716,EXPORT_CLASE!$A$2:$B$48,2,FALSE)</f>
        <v>Bunkers</v>
      </c>
      <c r="G716" s="38" t="s">
        <v>9</v>
      </c>
      <c r="H716" s="38" t="str">
        <f t="shared" si="22"/>
        <v>01/1/2020</v>
      </c>
    </row>
    <row r="717" spans="1:8" ht="15">
      <c r="A717" s="38">
        <v>2020</v>
      </c>
      <c r="B717" s="38">
        <v>1</v>
      </c>
      <c r="C717" s="38" t="s">
        <v>46</v>
      </c>
      <c r="D717" s="8" t="str">
        <f t="shared" si="23"/>
        <v>Residual 6</v>
      </c>
      <c r="E717" s="39">
        <v>314.60347678999995</v>
      </c>
      <c r="F717" s="38" t="str">
        <f>VLOOKUP(D717,EXPORT_CLASE!$A$2:$B$48,2,FALSE)</f>
        <v>Residuales</v>
      </c>
      <c r="G717" s="38" t="s">
        <v>9</v>
      </c>
      <c r="H717" s="38" t="str">
        <f t="shared" si="22"/>
        <v>01/1/2020</v>
      </c>
    </row>
    <row r="718" spans="1:8" ht="15">
      <c r="A718" s="38">
        <v>2020</v>
      </c>
      <c r="B718" s="38">
        <v>1</v>
      </c>
      <c r="C718" s="38" t="s">
        <v>30</v>
      </c>
      <c r="D718" s="8" t="str">
        <f t="shared" si="23"/>
        <v>Residual 500</v>
      </c>
      <c r="E718" s="39">
        <v>0</v>
      </c>
      <c r="F718" s="38" t="str">
        <f>VLOOKUP(D718,EXPORT_CLASE!$A$2:$B$48,2,FALSE)</f>
        <v>Residuales</v>
      </c>
      <c r="G718" s="38" t="s">
        <v>9</v>
      </c>
      <c r="H718" s="38" t="str">
        <f t="shared" si="22"/>
        <v>01/1/2020</v>
      </c>
    </row>
    <row r="719" spans="1:8" ht="15">
      <c r="A719" s="38">
        <v>2020</v>
      </c>
      <c r="B719" s="38">
        <v>1</v>
      </c>
      <c r="C719" s="38" t="s">
        <v>31</v>
      </c>
      <c r="D719" s="8" t="str">
        <f t="shared" si="23"/>
        <v>Fuel Oil</v>
      </c>
      <c r="E719" s="39">
        <v>329.71020124</v>
      </c>
      <c r="F719" s="38" t="str">
        <f>VLOOKUP(D719,EXPORT_CLASE!$A$2:$B$48,2,FALSE)</f>
        <v>Gasolinas/Nafta</v>
      </c>
      <c r="G719" s="38" t="s">
        <v>9</v>
      </c>
      <c r="H719" s="38" t="str">
        <f t="shared" si="22"/>
        <v>01/1/2020</v>
      </c>
    </row>
    <row r="720" spans="1:8" ht="15">
      <c r="A720" s="38">
        <v>2020</v>
      </c>
      <c r="B720" s="38">
        <v>1</v>
      </c>
      <c r="C720" s="38" t="s">
        <v>47</v>
      </c>
      <c r="D720" s="8" t="str">
        <f t="shared" si="23"/>
        <v>Otros</v>
      </c>
      <c r="E720" s="39">
        <v>22.885403910000001</v>
      </c>
      <c r="F720" s="38" t="str">
        <f>VLOOKUP(D720,EXPORT_CLASE!$A$2:$B$48,2,FALSE)</f>
        <v>Otros</v>
      </c>
      <c r="G720" s="38" t="s">
        <v>9</v>
      </c>
      <c r="H720" s="38" t="str">
        <f t="shared" si="22"/>
        <v>01/1/2020</v>
      </c>
    </row>
    <row r="721" spans="1:8" ht="15">
      <c r="A721" s="38">
        <v>2020</v>
      </c>
      <c r="B721" s="38">
        <v>1</v>
      </c>
      <c r="C721" s="38" t="s">
        <v>32</v>
      </c>
      <c r="D721" s="8" t="str">
        <f t="shared" si="23"/>
        <v>Bases Lubricantes</v>
      </c>
      <c r="E721" s="39">
        <v>0.2948752</v>
      </c>
      <c r="F721" s="38" t="str">
        <f>VLOOKUP(D721,EXPORT_CLASE!$A$2:$B$48,2,FALSE)</f>
        <v>Otros</v>
      </c>
      <c r="G721" s="38" t="s">
        <v>9</v>
      </c>
      <c r="H721" s="38" t="str">
        <f t="shared" si="22"/>
        <v>01/1/2020</v>
      </c>
    </row>
    <row r="722" spans="1:8" ht="15">
      <c r="A722" s="38">
        <v>2020</v>
      </c>
      <c r="B722" s="38">
        <v>1</v>
      </c>
      <c r="C722" s="38" t="s">
        <v>33</v>
      </c>
      <c r="D722" s="8" t="str">
        <f t="shared" si="23"/>
        <v>Aceites Lubricantes</v>
      </c>
      <c r="E722" s="39">
        <v>3.1152371109527137</v>
      </c>
      <c r="F722" s="38" t="str">
        <f>VLOOKUP(D722,EXPORT_CLASE!$A$2:$B$48,2,FALSE)</f>
        <v>Otros</v>
      </c>
      <c r="G722" s="38" t="s">
        <v>9</v>
      </c>
      <c r="H722" s="38" t="str">
        <f t="shared" si="22"/>
        <v>01/1/2020</v>
      </c>
    </row>
    <row r="723" spans="1:8" ht="15">
      <c r="A723" s="38">
        <v>2020</v>
      </c>
      <c r="B723" s="38">
        <v>1</v>
      </c>
      <c r="C723" s="38" t="s">
        <v>34</v>
      </c>
      <c r="D723" s="8" t="str">
        <f t="shared" si="23"/>
        <v>Grasas Lubricantes</v>
      </c>
      <c r="E723" s="39">
        <v>0.27019326000819488</v>
      </c>
      <c r="F723" s="38" t="str">
        <f>VLOOKUP(D723,EXPORT_CLASE!$A$2:$B$48,2,FALSE)</f>
        <v>Otros</v>
      </c>
      <c r="G723" s="38" t="s">
        <v>9</v>
      </c>
      <c r="H723" s="38" t="str">
        <f t="shared" si="22"/>
        <v>01/1/2020</v>
      </c>
    </row>
    <row r="724" spans="1:8" ht="15">
      <c r="A724" s="38">
        <v>2020</v>
      </c>
      <c r="B724" s="38">
        <v>2</v>
      </c>
      <c r="C724" s="38" t="s">
        <v>35</v>
      </c>
      <c r="D724" s="8" t="str">
        <f t="shared" si="23"/>
        <v>Crudo</v>
      </c>
      <c r="E724" s="39"/>
      <c r="F724" s="38" t="str">
        <f>VLOOKUP(D724,EXPORT_CLASE!$A$2:$B$48,2,FALSE)</f>
        <v>Petróleo</v>
      </c>
      <c r="G724" s="38" t="s">
        <v>9</v>
      </c>
      <c r="H724" s="38" t="str">
        <f t="shared" si="22"/>
        <v>01/2/2020</v>
      </c>
    </row>
    <row r="725" spans="1:8" ht="15">
      <c r="A725" s="38">
        <v>2020</v>
      </c>
      <c r="B725" s="38">
        <v>2</v>
      </c>
      <c r="C725" s="38" t="s">
        <v>28</v>
      </c>
      <c r="D725" s="8" t="str">
        <f t="shared" si="23"/>
        <v>GNL</v>
      </c>
      <c r="E725" s="39">
        <v>5003.1038909600002</v>
      </c>
      <c r="F725" s="38" t="str">
        <f>VLOOKUP(D725,EXPORT_CLASE!$A$2:$B$48,2,FALSE)</f>
        <v>Gas Natural Licuado (GNL)</v>
      </c>
      <c r="G725" s="38" t="s">
        <v>9</v>
      </c>
      <c r="H725" s="38" t="str">
        <f t="shared" si="22"/>
        <v>01/2/2020</v>
      </c>
    </row>
    <row r="726" spans="1:8" ht="15">
      <c r="A726" s="38">
        <v>2020</v>
      </c>
      <c r="B726" s="38">
        <v>2</v>
      </c>
      <c r="C726" s="38" t="s">
        <v>11</v>
      </c>
      <c r="D726" s="8" t="str">
        <f t="shared" si="23"/>
        <v>GLP</v>
      </c>
      <c r="E726" s="39"/>
      <c r="F726" s="38" t="str">
        <f>VLOOKUP(D726,EXPORT_CLASE!$A$2:$B$48,2,FALSE)</f>
        <v>GLP/Propano/Butano</v>
      </c>
      <c r="G726" s="38" t="s">
        <v>9</v>
      </c>
      <c r="H726" s="38" t="str">
        <f t="shared" si="22"/>
        <v>01/2/2020</v>
      </c>
    </row>
    <row r="727" spans="1:8" ht="15">
      <c r="A727" s="38">
        <v>2020</v>
      </c>
      <c r="B727" s="38">
        <v>2</v>
      </c>
      <c r="C727" s="38" t="s">
        <v>37</v>
      </c>
      <c r="D727" s="8" t="str">
        <f t="shared" si="23"/>
        <v>Butano</v>
      </c>
      <c r="E727" s="39"/>
      <c r="F727" s="38" t="str">
        <f>VLOOKUP(D727,EXPORT_CLASE!$A$2:$B$48,2,FALSE)</f>
        <v>GLP/Propano/Butano</v>
      </c>
      <c r="G727" s="38" t="s">
        <v>9</v>
      </c>
      <c r="H727" s="38" t="str">
        <f t="shared" si="22"/>
        <v>01/2/2020</v>
      </c>
    </row>
    <row r="728" spans="1:8" ht="15">
      <c r="A728" s="38">
        <v>2020</v>
      </c>
      <c r="B728" s="38">
        <v>2</v>
      </c>
      <c r="C728" s="38" t="s">
        <v>38</v>
      </c>
      <c r="D728" s="8" t="str">
        <f t="shared" si="23"/>
        <v>Propano</v>
      </c>
      <c r="E728" s="39"/>
      <c r="F728" s="38" t="str">
        <f>VLOOKUP(D728,EXPORT_CLASE!$A$2:$B$48,2,FALSE)</f>
        <v>GLP/Propano/Butano</v>
      </c>
      <c r="G728" s="38" t="s">
        <v>9</v>
      </c>
      <c r="H728" s="38" t="str">
        <f t="shared" si="22"/>
        <v>01/2/2020</v>
      </c>
    </row>
    <row r="729" spans="1:8" ht="15">
      <c r="A729" s="38">
        <v>2020</v>
      </c>
      <c r="B729" s="38">
        <v>2</v>
      </c>
      <c r="C729" s="38" t="s">
        <v>39</v>
      </c>
      <c r="D729" s="8" t="str">
        <f t="shared" si="23"/>
        <v>Gasolina Natural</v>
      </c>
      <c r="E729" s="39">
        <v>74.567333579999996</v>
      </c>
      <c r="F729" s="38" t="str">
        <f>VLOOKUP(D729,EXPORT_CLASE!$A$2:$B$48,2,FALSE)</f>
        <v>Gasolinas/Nafta</v>
      </c>
      <c r="G729" s="38" t="s">
        <v>9</v>
      </c>
      <c r="H729" s="38" t="str">
        <f t="shared" si="22"/>
        <v>01/2/2020</v>
      </c>
    </row>
    <row r="730" spans="1:8" ht="15">
      <c r="A730" s="38">
        <v>2020</v>
      </c>
      <c r="B730" s="38">
        <v>2</v>
      </c>
      <c r="C730" s="38" t="s">
        <v>40</v>
      </c>
      <c r="D730" s="8" t="str">
        <f t="shared" si="23"/>
        <v>Nafta</v>
      </c>
      <c r="E730" s="39">
        <v>1150.3659477199999</v>
      </c>
      <c r="F730" s="38" t="str">
        <f>VLOOKUP(D730,EXPORT_CLASE!$A$2:$B$48,2,FALSE)</f>
        <v>Gasolinas/Nafta</v>
      </c>
      <c r="G730" s="38" t="s">
        <v>9</v>
      </c>
      <c r="H730" s="38" t="str">
        <f t="shared" si="22"/>
        <v>01/2/2020</v>
      </c>
    </row>
    <row r="731" spans="1:8" ht="15">
      <c r="A731" s="38">
        <v>2020</v>
      </c>
      <c r="B731" s="38">
        <v>2</v>
      </c>
      <c r="C731" s="38" t="s">
        <v>41</v>
      </c>
      <c r="D731" s="8" t="str">
        <f t="shared" si="23"/>
        <v>Turbo Jet A-1 / Keroturbo</v>
      </c>
      <c r="E731" s="39">
        <v>548.57783378000011</v>
      </c>
      <c r="F731" s="38" t="str">
        <f>VLOOKUP(D731,EXPORT_CLASE!$A$2:$B$48,2,FALSE)</f>
        <v>Keroturbo</v>
      </c>
      <c r="G731" s="38" t="s">
        <v>9</v>
      </c>
      <c r="H731" s="38" t="str">
        <f t="shared" si="22"/>
        <v>01/2/2020</v>
      </c>
    </row>
    <row r="732" spans="1:8" ht="15">
      <c r="A732" s="38">
        <v>2020</v>
      </c>
      <c r="B732" s="38">
        <v>2</v>
      </c>
      <c r="C732" s="38" t="s">
        <v>42</v>
      </c>
      <c r="D732" s="8" t="str">
        <f t="shared" si="23"/>
        <v>MDBS</v>
      </c>
      <c r="E732" s="39"/>
      <c r="F732" s="38" t="str">
        <f>VLOOKUP(D732,EXPORT_CLASE!$A$2:$B$48,2,FALSE)</f>
        <v>Otros</v>
      </c>
      <c r="G732" s="38" t="s">
        <v>9</v>
      </c>
      <c r="H732" s="38" t="str">
        <f t="shared" si="22"/>
        <v>01/2/2020</v>
      </c>
    </row>
    <row r="733" spans="1:8" ht="15">
      <c r="A733" s="38">
        <v>2020</v>
      </c>
      <c r="B733" s="38">
        <v>2</v>
      </c>
      <c r="C733" s="38" t="s">
        <v>43</v>
      </c>
      <c r="D733" s="8" t="str">
        <f t="shared" si="23"/>
        <v>Diesel B-5 / VGO</v>
      </c>
      <c r="E733" s="39"/>
      <c r="F733" s="38" t="str">
        <f>VLOOKUP(D733,EXPORT_CLASE!$A$2:$B$48,2,FALSE)</f>
        <v>Diesel 2/DB5</v>
      </c>
      <c r="G733" s="38" t="s">
        <v>9</v>
      </c>
      <c r="H733" s="38" t="str">
        <f t="shared" si="22"/>
        <v>01/2/2020</v>
      </c>
    </row>
    <row r="734" spans="1:8" ht="15">
      <c r="A734" s="38">
        <v>2020</v>
      </c>
      <c r="B734" s="38">
        <v>2</v>
      </c>
      <c r="C734" s="38" t="s">
        <v>44</v>
      </c>
      <c r="D734" s="8" t="str">
        <f t="shared" si="23"/>
        <v>Diesel 2</v>
      </c>
      <c r="E734" s="39">
        <v>127.33004250000003</v>
      </c>
      <c r="F734" s="38" t="str">
        <f>VLOOKUP(D734,EXPORT_CLASE!$A$2:$B$48,2,FALSE)</f>
        <v>Diesel 2/DB5</v>
      </c>
      <c r="G734" s="38" t="s">
        <v>9</v>
      </c>
      <c r="H734" s="38" t="str">
        <f t="shared" si="22"/>
        <v>01/2/2020</v>
      </c>
    </row>
    <row r="735" spans="1:8" ht="15">
      <c r="A735" s="38">
        <v>2020</v>
      </c>
      <c r="B735" s="38">
        <v>2</v>
      </c>
      <c r="C735" s="38" t="s">
        <v>45</v>
      </c>
      <c r="D735" s="8" t="str">
        <f t="shared" si="23"/>
        <v>MGO / Bunkers</v>
      </c>
      <c r="E735" s="39"/>
      <c r="F735" s="38" t="str">
        <f>VLOOKUP(D735,EXPORT_CLASE!$A$2:$B$48,2,FALSE)</f>
        <v>Bunkers</v>
      </c>
      <c r="G735" s="38" t="s">
        <v>9</v>
      </c>
      <c r="H735" s="38" t="str">
        <f t="shared" si="22"/>
        <v>01/2/2020</v>
      </c>
    </row>
    <row r="736" spans="1:8" ht="15">
      <c r="A736" s="38">
        <v>2020</v>
      </c>
      <c r="B736" s="38">
        <v>2</v>
      </c>
      <c r="C736" s="38" t="s">
        <v>46</v>
      </c>
      <c r="D736" s="8" t="str">
        <f t="shared" si="23"/>
        <v>Residual 6</v>
      </c>
      <c r="E736" s="39">
        <v>135.30471835999998</v>
      </c>
      <c r="F736" s="38" t="str">
        <f>VLOOKUP(D736,EXPORT_CLASE!$A$2:$B$48,2,FALSE)</f>
        <v>Residuales</v>
      </c>
      <c r="G736" s="38" t="s">
        <v>9</v>
      </c>
      <c r="H736" s="38" t="str">
        <f t="shared" si="22"/>
        <v>01/2/2020</v>
      </c>
    </row>
    <row r="737" spans="1:8" ht="15">
      <c r="A737" s="38">
        <v>2020</v>
      </c>
      <c r="B737" s="38">
        <v>2</v>
      </c>
      <c r="C737" s="38" t="s">
        <v>30</v>
      </c>
      <c r="D737" s="8" t="str">
        <f t="shared" si="23"/>
        <v>Residual 500</v>
      </c>
      <c r="E737" s="39"/>
      <c r="F737" s="38" t="str">
        <f>VLOOKUP(D737,EXPORT_CLASE!$A$2:$B$48,2,FALSE)</f>
        <v>Residuales</v>
      </c>
      <c r="G737" s="38" t="s">
        <v>9</v>
      </c>
      <c r="H737" s="38" t="str">
        <f t="shared" si="22"/>
        <v>01/2/2020</v>
      </c>
    </row>
    <row r="738" spans="1:8" ht="15">
      <c r="A738" s="38">
        <v>2020</v>
      </c>
      <c r="B738" s="38">
        <v>2</v>
      </c>
      <c r="C738" s="38" t="s">
        <v>31</v>
      </c>
      <c r="D738" s="8" t="str">
        <f t="shared" si="23"/>
        <v>Fuel Oil</v>
      </c>
      <c r="E738" s="39">
        <v>320.26721293999998</v>
      </c>
      <c r="F738" s="38" t="str">
        <f>VLOOKUP(D738,EXPORT_CLASE!$A$2:$B$48,2,FALSE)</f>
        <v>Gasolinas/Nafta</v>
      </c>
      <c r="G738" s="38" t="s">
        <v>9</v>
      </c>
      <c r="H738" s="38" t="str">
        <f t="shared" si="22"/>
        <v>01/2/2020</v>
      </c>
    </row>
    <row r="739" spans="1:8" ht="15">
      <c r="A739" s="38">
        <v>2020</v>
      </c>
      <c r="B739" s="38">
        <v>2</v>
      </c>
      <c r="C739" s="38" t="s">
        <v>47</v>
      </c>
      <c r="D739" s="8" t="str">
        <f t="shared" si="23"/>
        <v>Otros</v>
      </c>
      <c r="E739" s="39">
        <v>25.791427939999998</v>
      </c>
      <c r="F739" s="38" t="str">
        <f>VLOOKUP(D739,EXPORT_CLASE!$A$2:$B$48,2,FALSE)</f>
        <v>Otros</v>
      </c>
      <c r="G739" s="38" t="s">
        <v>9</v>
      </c>
      <c r="H739" s="38" t="str">
        <f t="shared" si="22"/>
        <v>01/2/2020</v>
      </c>
    </row>
    <row r="740" spans="1:8" ht="15">
      <c r="A740" s="38">
        <v>2020</v>
      </c>
      <c r="B740" s="38">
        <v>2</v>
      </c>
      <c r="C740" s="38" t="s">
        <v>32</v>
      </c>
      <c r="D740" s="8" t="str">
        <f t="shared" si="23"/>
        <v>Bases Lubricantes</v>
      </c>
      <c r="E740" s="39">
        <v>2.093312E-2</v>
      </c>
      <c r="F740" s="38" t="str">
        <f>VLOOKUP(D740,EXPORT_CLASE!$A$2:$B$48,2,FALSE)</f>
        <v>Otros</v>
      </c>
      <c r="G740" s="38" t="s">
        <v>9</v>
      </c>
      <c r="H740" s="38" t="str">
        <f t="shared" si="22"/>
        <v>01/2/2020</v>
      </c>
    </row>
    <row r="741" spans="1:8" ht="15">
      <c r="A741" s="38">
        <v>2020</v>
      </c>
      <c r="B741" s="38">
        <v>2</v>
      </c>
      <c r="C741" s="38" t="s">
        <v>33</v>
      </c>
      <c r="D741" s="8" t="str">
        <f t="shared" si="23"/>
        <v>Aceites Lubricantes</v>
      </c>
      <c r="E741" s="39">
        <v>3.9657680041116286</v>
      </c>
      <c r="F741" s="38" t="str">
        <f>VLOOKUP(D741,EXPORT_CLASE!$A$2:$B$48,2,FALSE)</f>
        <v>Otros</v>
      </c>
      <c r="G741" s="38" t="s">
        <v>9</v>
      </c>
      <c r="H741" s="38" t="str">
        <f t="shared" si="22"/>
        <v>01/2/2020</v>
      </c>
    </row>
    <row r="742" spans="1:8" ht="15">
      <c r="A742" s="38">
        <v>2020</v>
      </c>
      <c r="B742" s="38">
        <v>2</v>
      </c>
      <c r="C742" s="38" t="s">
        <v>34</v>
      </c>
      <c r="D742" s="8" t="str">
        <f t="shared" si="23"/>
        <v>Grasas Lubricantes</v>
      </c>
      <c r="E742" s="39">
        <v>0.44170505481738653</v>
      </c>
      <c r="F742" s="38" t="str">
        <f>VLOOKUP(D742,EXPORT_CLASE!$A$2:$B$48,2,FALSE)</f>
        <v>Otros</v>
      </c>
      <c r="G742" s="38" t="s">
        <v>9</v>
      </c>
      <c r="H742" s="38" t="str">
        <f t="shared" si="22"/>
        <v>01/2/2020</v>
      </c>
    </row>
    <row r="743" spans="1:8" ht="15">
      <c r="A743" s="38">
        <v>2020</v>
      </c>
      <c r="B743" s="38">
        <v>3</v>
      </c>
      <c r="C743" s="38" t="s">
        <v>35</v>
      </c>
      <c r="D743" s="8" t="str">
        <f t="shared" si="23"/>
        <v>Crudo</v>
      </c>
      <c r="E743" s="39">
        <v>1670.8133667400002</v>
      </c>
      <c r="F743" s="38" t="str">
        <f>VLOOKUP(D743,EXPORT_CLASE!$A$2:$B$48,2,FALSE)</f>
        <v>Petróleo</v>
      </c>
      <c r="G743" s="38" t="s">
        <v>9</v>
      </c>
      <c r="H743" s="38" t="str">
        <f t="shared" si="22"/>
        <v>01/3/2020</v>
      </c>
    </row>
    <row r="744" spans="1:8" ht="15">
      <c r="A744" s="38">
        <v>2020</v>
      </c>
      <c r="B744" s="38">
        <v>3</v>
      </c>
      <c r="C744" s="38" t="s">
        <v>28</v>
      </c>
      <c r="D744" s="8" t="str">
        <f t="shared" si="23"/>
        <v>GNL</v>
      </c>
      <c r="E744" s="39">
        <v>4983.2251636600004</v>
      </c>
      <c r="F744" s="38" t="str">
        <f>VLOOKUP(D744,EXPORT_CLASE!$A$2:$B$48,2,FALSE)</f>
        <v>Gas Natural Licuado (GNL)</v>
      </c>
      <c r="G744" s="38" t="s">
        <v>9</v>
      </c>
      <c r="H744" s="38" t="str">
        <f t="shared" si="22"/>
        <v>01/3/2020</v>
      </c>
    </row>
    <row r="745" spans="1:8" ht="15">
      <c r="A745" s="38">
        <v>2020</v>
      </c>
      <c r="B745" s="38">
        <v>3</v>
      </c>
      <c r="C745" s="38" t="s">
        <v>11</v>
      </c>
      <c r="D745" s="8" t="str">
        <f t="shared" si="23"/>
        <v>GLP</v>
      </c>
      <c r="E745" s="39"/>
      <c r="F745" s="38" t="str">
        <f>VLOOKUP(D745,EXPORT_CLASE!$A$2:$B$48,2,FALSE)</f>
        <v>GLP/Propano/Butano</v>
      </c>
      <c r="G745" s="38" t="s">
        <v>9</v>
      </c>
      <c r="H745" s="38" t="str">
        <f t="shared" si="22"/>
        <v>01/3/2020</v>
      </c>
    </row>
    <row r="746" spans="1:8" ht="15">
      <c r="A746" s="38">
        <v>2020</v>
      </c>
      <c r="B746" s="38">
        <v>3</v>
      </c>
      <c r="C746" s="38" t="s">
        <v>37</v>
      </c>
      <c r="D746" s="8" t="str">
        <f t="shared" si="23"/>
        <v>Butano</v>
      </c>
      <c r="E746" s="39"/>
      <c r="F746" s="38" t="str">
        <f>VLOOKUP(D746,EXPORT_CLASE!$A$2:$B$48,2,FALSE)</f>
        <v>GLP/Propano/Butano</v>
      </c>
      <c r="G746" s="38" t="s">
        <v>9</v>
      </c>
      <c r="H746" s="38" t="str">
        <f t="shared" si="22"/>
        <v>01/3/2020</v>
      </c>
    </row>
    <row r="747" spans="1:8" ht="15">
      <c r="A747" s="38">
        <v>2020</v>
      </c>
      <c r="B747" s="38">
        <v>3</v>
      </c>
      <c r="C747" s="38" t="s">
        <v>38</v>
      </c>
      <c r="D747" s="8" t="str">
        <f t="shared" si="23"/>
        <v>Propano</v>
      </c>
      <c r="E747" s="39"/>
      <c r="F747" s="38" t="str">
        <f>VLOOKUP(D747,EXPORT_CLASE!$A$2:$B$48,2,FALSE)</f>
        <v>GLP/Propano/Butano</v>
      </c>
      <c r="G747" s="38" t="s">
        <v>9</v>
      </c>
      <c r="H747" s="38" t="str">
        <f t="shared" si="22"/>
        <v>01/3/2020</v>
      </c>
    </row>
    <row r="748" spans="1:8" ht="15">
      <c r="A748" s="38">
        <v>2020</v>
      </c>
      <c r="B748" s="38">
        <v>3</v>
      </c>
      <c r="C748" s="38" t="s">
        <v>39</v>
      </c>
      <c r="D748" s="8" t="str">
        <f t="shared" si="23"/>
        <v>Gasolina Natural</v>
      </c>
      <c r="E748" s="39">
        <v>64.508837330000006</v>
      </c>
      <c r="F748" s="38" t="str">
        <f>VLOOKUP(D748,EXPORT_CLASE!$A$2:$B$48,2,FALSE)</f>
        <v>Gasolinas/Nafta</v>
      </c>
      <c r="G748" s="38" t="s">
        <v>9</v>
      </c>
      <c r="H748" s="38" t="str">
        <f t="shared" si="22"/>
        <v>01/3/2020</v>
      </c>
    </row>
    <row r="749" spans="1:8" ht="15">
      <c r="A749" s="38">
        <v>2020</v>
      </c>
      <c r="B749" s="38">
        <v>3</v>
      </c>
      <c r="C749" s="38" t="s">
        <v>40</v>
      </c>
      <c r="D749" s="8" t="str">
        <f t="shared" si="23"/>
        <v>Nafta</v>
      </c>
      <c r="E749" s="39">
        <v>957.40786932000026</v>
      </c>
      <c r="F749" s="38" t="str">
        <f>VLOOKUP(D749,EXPORT_CLASE!$A$2:$B$48,2,FALSE)</f>
        <v>Gasolinas/Nafta</v>
      </c>
      <c r="G749" s="38" t="s">
        <v>9</v>
      </c>
      <c r="H749" s="38" t="str">
        <f t="shared" si="22"/>
        <v>01/3/2020</v>
      </c>
    </row>
    <row r="750" spans="1:8" ht="15">
      <c r="A750" s="38">
        <v>2020</v>
      </c>
      <c r="B750" s="38">
        <v>3</v>
      </c>
      <c r="C750" s="38" t="s">
        <v>41</v>
      </c>
      <c r="D750" s="8" t="str">
        <f t="shared" si="23"/>
        <v>Turbo Jet A-1 / Keroturbo</v>
      </c>
      <c r="E750" s="39">
        <v>899.63159638999957</v>
      </c>
      <c r="F750" s="38" t="str">
        <f>VLOOKUP(D750,EXPORT_CLASE!$A$2:$B$48,2,FALSE)</f>
        <v>Keroturbo</v>
      </c>
      <c r="G750" s="38" t="s">
        <v>9</v>
      </c>
      <c r="H750" s="38" t="str">
        <f t="shared" si="22"/>
        <v>01/3/2020</v>
      </c>
    </row>
    <row r="751" spans="1:8" ht="15">
      <c r="A751" s="38">
        <v>2020</v>
      </c>
      <c r="B751" s="38">
        <v>3</v>
      </c>
      <c r="C751" s="38" t="s">
        <v>42</v>
      </c>
      <c r="D751" s="8" t="str">
        <f t="shared" si="23"/>
        <v>MDBS</v>
      </c>
      <c r="E751" s="39"/>
      <c r="F751" s="38" t="str">
        <f>VLOOKUP(D751,EXPORT_CLASE!$A$2:$B$48,2,FALSE)</f>
        <v>Otros</v>
      </c>
      <c r="G751" s="38" t="s">
        <v>9</v>
      </c>
      <c r="H751" s="38" t="str">
        <f t="shared" si="22"/>
        <v>01/3/2020</v>
      </c>
    </row>
    <row r="752" spans="1:8" ht="15">
      <c r="A752" s="38">
        <v>2020</v>
      </c>
      <c r="B752" s="38">
        <v>3</v>
      </c>
      <c r="C752" s="38" t="s">
        <v>43</v>
      </c>
      <c r="D752" s="8" t="str">
        <f t="shared" si="23"/>
        <v>Diesel B-5 / VGO</v>
      </c>
      <c r="E752" s="39"/>
      <c r="F752" s="38" t="str">
        <f>VLOOKUP(D752,EXPORT_CLASE!$A$2:$B$48,2,FALSE)</f>
        <v>Diesel 2/DB5</v>
      </c>
      <c r="G752" s="38" t="s">
        <v>9</v>
      </c>
      <c r="H752" s="38" t="str">
        <f t="shared" si="22"/>
        <v>01/3/2020</v>
      </c>
    </row>
    <row r="753" spans="1:8" ht="15">
      <c r="A753" s="38">
        <v>2020</v>
      </c>
      <c r="B753" s="38">
        <v>3</v>
      </c>
      <c r="C753" s="38" t="s">
        <v>44</v>
      </c>
      <c r="D753" s="8" t="str">
        <f t="shared" si="23"/>
        <v>Diesel 2</v>
      </c>
      <c r="E753" s="39">
        <v>89.468614050000014</v>
      </c>
      <c r="F753" s="38" t="str">
        <f>VLOOKUP(D753,EXPORT_CLASE!$A$2:$B$48,2,FALSE)</f>
        <v>Diesel 2/DB5</v>
      </c>
      <c r="G753" s="38" t="s">
        <v>9</v>
      </c>
      <c r="H753" s="38" t="str">
        <f t="shared" si="22"/>
        <v>01/3/2020</v>
      </c>
    </row>
    <row r="754" spans="1:8" ht="15">
      <c r="A754" s="38">
        <v>2020</v>
      </c>
      <c r="B754" s="38">
        <v>3</v>
      </c>
      <c r="C754" s="38" t="s">
        <v>45</v>
      </c>
      <c r="D754" s="8" t="str">
        <f t="shared" si="23"/>
        <v>MGO / Bunkers</v>
      </c>
      <c r="E754" s="39"/>
      <c r="F754" s="38" t="str">
        <f>VLOOKUP(D754,EXPORT_CLASE!$A$2:$B$48,2,FALSE)</f>
        <v>Bunkers</v>
      </c>
      <c r="G754" s="38" t="s">
        <v>9</v>
      </c>
      <c r="H754" s="38" t="str">
        <f t="shared" si="22"/>
        <v>01/3/2020</v>
      </c>
    </row>
    <row r="755" spans="1:8" ht="15">
      <c r="A755" s="38">
        <v>2020</v>
      </c>
      <c r="B755" s="38">
        <v>3</v>
      </c>
      <c r="C755" s="38" t="s">
        <v>46</v>
      </c>
      <c r="D755" s="8" t="str">
        <f t="shared" si="23"/>
        <v>Residual 6</v>
      </c>
      <c r="E755" s="39">
        <v>152.20973494</v>
      </c>
      <c r="F755" s="38" t="str">
        <f>VLOOKUP(D755,EXPORT_CLASE!$A$2:$B$48,2,FALSE)</f>
        <v>Residuales</v>
      </c>
      <c r="G755" s="38" t="s">
        <v>9</v>
      </c>
      <c r="H755" s="38" t="str">
        <f t="shared" si="22"/>
        <v>01/3/2020</v>
      </c>
    </row>
    <row r="756" spans="1:8" ht="15">
      <c r="A756" s="38">
        <v>2020</v>
      </c>
      <c r="B756" s="38">
        <v>3</v>
      </c>
      <c r="C756" s="38" t="s">
        <v>30</v>
      </c>
      <c r="D756" s="8" t="str">
        <f t="shared" si="23"/>
        <v>Residual 500</v>
      </c>
      <c r="E756" s="39"/>
      <c r="F756" s="38" t="str">
        <f>VLOOKUP(D756,EXPORT_CLASE!$A$2:$B$48,2,FALSE)</f>
        <v>Residuales</v>
      </c>
      <c r="G756" s="38" t="s">
        <v>9</v>
      </c>
      <c r="H756" s="38" t="str">
        <f t="shared" si="22"/>
        <v>01/3/2020</v>
      </c>
    </row>
    <row r="757" spans="1:8" ht="15">
      <c r="A757" s="38">
        <v>2020</v>
      </c>
      <c r="B757" s="38">
        <v>3</v>
      </c>
      <c r="C757" s="38" t="s">
        <v>31</v>
      </c>
      <c r="D757" s="8" t="str">
        <f t="shared" si="23"/>
        <v>Fuel Oil</v>
      </c>
      <c r="E757" s="39">
        <v>318.15463467000001</v>
      </c>
      <c r="F757" s="38" t="str">
        <f>VLOOKUP(D757,EXPORT_CLASE!$A$2:$B$48,2,FALSE)</f>
        <v>Gasolinas/Nafta</v>
      </c>
      <c r="G757" s="38" t="s">
        <v>9</v>
      </c>
      <c r="H757" s="38" t="str">
        <f t="shared" si="22"/>
        <v>01/3/2020</v>
      </c>
    </row>
    <row r="758" spans="1:8" ht="15">
      <c r="A758" s="38">
        <v>2020</v>
      </c>
      <c r="B758" s="38">
        <v>3</v>
      </c>
      <c r="C758" s="38" t="s">
        <v>47</v>
      </c>
      <c r="D758" s="8" t="str">
        <f t="shared" si="23"/>
        <v>Otros</v>
      </c>
      <c r="E758" s="39">
        <f>21.46622266+0.00141303142258161</f>
        <v>21.467635691422583</v>
      </c>
      <c r="F758" s="38" t="str">
        <f>VLOOKUP(D758,EXPORT_CLASE!$A$2:$B$48,2,FALSE)</f>
        <v>Otros</v>
      </c>
      <c r="G758" s="38" t="s">
        <v>9</v>
      </c>
      <c r="H758" s="38" t="str">
        <f t="shared" si="22"/>
        <v>01/3/2020</v>
      </c>
    </row>
    <row r="759" spans="1:8" ht="15">
      <c r="A759" s="38">
        <v>2020</v>
      </c>
      <c r="B759" s="38">
        <v>3</v>
      </c>
      <c r="C759" s="38" t="s">
        <v>32</v>
      </c>
      <c r="D759" s="8" t="str">
        <f t="shared" si="23"/>
        <v>Bases Lubricantes</v>
      </c>
      <c r="E759" s="39">
        <v>0.73485216189368763</v>
      </c>
      <c r="F759" s="38" t="str">
        <f>VLOOKUP(D759,EXPORT_CLASE!$A$2:$B$48,2,FALSE)</f>
        <v>Otros</v>
      </c>
      <c r="G759" s="38" t="s">
        <v>9</v>
      </c>
      <c r="H759" s="38" t="str">
        <f t="shared" si="22"/>
        <v>01/3/2020</v>
      </c>
    </row>
    <row r="760" spans="1:8" ht="15">
      <c r="A760" s="38">
        <v>2020</v>
      </c>
      <c r="B760" s="38">
        <v>3</v>
      </c>
      <c r="C760" s="38" t="s">
        <v>33</v>
      </c>
      <c r="D760" s="8" t="str">
        <f t="shared" si="23"/>
        <v>Aceites Lubricantes</v>
      </c>
      <c r="E760" s="39">
        <v>6.3294389231153927</v>
      </c>
      <c r="F760" s="38" t="str">
        <f>VLOOKUP(D760,EXPORT_CLASE!$A$2:$B$48,2,FALSE)</f>
        <v>Otros</v>
      </c>
      <c r="G760" s="38" t="s">
        <v>9</v>
      </c>
      <c r="H760" s="38" t="str">
        <f t="shared" si="22"/>
        <v>01/3/2020</v>
      </c>
    </row>
    <row r="761" spans="1:8" ht="15">
      <c r="A761" s="38">
        <v>2020</v>
      </c>
      <c r="B761" s="38">
        <v>3</v>
      </c>
      <c r="C761" s="38" t="s">
        <v>34</v>
      </c>
      <c r="D761" s="8" t="str">
        <f t="shared" si="23"/>
        <v>Grasas Lubricantes</v>
      </c>
      <c r="E761" s="39">
        <v>0.19255774769977851</v>
      </c>
      <c r="F761" s="38" t="str">
        <f>VLOOKUP(D761,EXPORT_CLASE!$A$2:$B$48,2,FALSE)</f>
        <v>Otros</v>
      </c>
      <c r="G761" s="38" t="s">
        <v>9</v>
      </c>
      <c r="H761" s="38" t="str">
        <f t="shared" si="22"/>
        <v>01/3/2020</v>
      </c>
    </row>
    <row r="762" spans="1:8" ht="15">
      <c r="A762" s="38">
        <v>2020</v>
      </c>
      <c r="B762" s="38">
        <v>4</v>
      </c>
      <c r="C762" s="38" t="s">
        <v>35</v>
      </c>
      <c r="D762" s="8" t="str">
        <f t="shared" si="23"/>
        <v>Crudo</v>
      </c>
      <c r="E762" s="39">
        <v>317.97836999999998</v>
      </c>
      <c r="F762" s="38" t="str">
        <f>VLOOKUP(D762,EXPORT_CLASE!$A$2:$B$48,2,FALSE)</f>
        <v>Petróleo</v>
      </c>
      <c r="G762" s="38" t="s">
        <v>9</v>
      </c>
      <c r="H762" s="38" t="str">
        <f t="shared" si="22"/>
        <v>01/4/2020</v>
      </c>
    </row>
    <row r="763" spans="1:8" ht="15">
      <c r="A763" s="38">
        <v>2020</v>
      </c>
      <c r="B763" s="38">
        <v>4</v>
      </c>
      <c r="C763" s="38" t="s">
        <v>28</v>
      </c>
      <c r="D763" s="8" t="str">
        <f t="shared" si="23"/>
        <v>GNL</v>
      </c>
      <c r="E763" s="39">
        <v>4890.7260338999995</v>
      </c>
      <c r="F763" s="38" t="str">
        <f>VLOOKUP(D763,EXPORT_CLASE!$A$2:$B$48,2,FALSE)</f>
        <v>Gas Natural Licuado (GNL)</v>
      </c>
      <c r="G763" s="38" t="s">
        <v>9</v>
      </c>
      <c r="H763" s="38" t="str">
        <f t="shared" si="22"/>
        <v>01/4/2020</v>
      </c>
    </row>
    <row r="764" spans="1:8" ht="15">
      <c r="A764" s="38">
        <v>2020</v>
      </c>
      <c r="B764" s="38">
        <v>4</v>
      </c>
      <c r="C764" s="38" t="s">
        <v>11</v>
      </c>
      <c r="D764" s="8" t="str">
        <f t="shared" si="23"/>
        <v>GLP</v>
      </c>
      <c r="E764" s="39">
        <v>177.61410773</v>
      </c>
      <c r="F764" s="38" t="str">
        <f>VLOOKUP(D764,EXPORT_CLASE!$A$2:$B$48,2,FALSE)</f>
        <v>GLP/Propano/Butano</v>
      </c>
      <c r="G764" s="38" t="s">
        <v>9</v>
      </c>
      <c r="H764" s="38" t="str">
        <f t="shared" si="22"/>
        <v>01/4/2020</v>
      </c>
    </row>
    <row r="765" spans="1:8" ht="15">
      <c r="A765" s="38">
        <v>2020</v>
      </c>
      <c r="B765" s="38">
        <v>4</v>
      </c>
      <c r="C765" s="38" t="s">
        <v>37</v>
      </c>
      <c r="D765" s="8" t="str">
        <f t="shared" si="23"/>
        <v>Butano</v>
      </c>
      <c r="E765" s="39"/>
      <c r="F765" s="38" t="str">
        <f>VLOOKUP(D765,EXPORT_CLASE!$A$2:$B$48,2,FALSE)</f>
        <v>GLP/Propano/Butano</v>
      </c>
      <c r="G765" s="38" t="s">
        <v>9</v>
      </c>
      <c r="H765" s="38" t="str">
        <f t="shared" si="22"/>
        <v>01/4/2020</v>
      </c>
    </row>
    <row r="766" spans="1:8" ht="15">
      <c r="A766" s="38">
        <v>2020</v>
      </c>
      <c r="B766" s="38">
        <v>4</v>
      </c>
      <c r="C766" s="38" t="s">
        <v>38</v>
      </c>
      <c r="D766" s="8" t="str">
        <f t="shared" si="23"/>
        <v>Propano</v>
      </c>
      <c r="E766" s="39"/>
      <c r="F766" s="38" t="str">
        <f>VLOOKUP(D766,EXPORT_CLASE!$A$2:$B$48,2,FALSE)</f>
        <v>GLP/Propano/Butano</v>
      </c>
      <c r="G766" s="38" t="s">
        <v>9</v>
      </c>
      <c r="H766" s="38" t="str">
        <f t="shared" si="22"/>
        <v>01/4/2020</v>
      </c>
    </row>
    <row r="767" spans="1:8" ht="15">
      <c r="A767" s="38">
        <v>2020</v>
      </c>
      <c r="B767" s="38">
        <v>4</v>
      </c>
      <c r="C767" s="38" t="s">
        <v>39</v>
      </c>
      <c r="D767" s="8" t="str">
        <f t="shared" si="23"/>
        <v>Gasolina Natural</v>
      </c>
      <c r="E767" s="39"/>
      <c r="F767" s="38" t="str">
        <f>VLOOKUP(D767,EXPORT_CLASE!$A$2:$B$48,2,FALSE)</f>
        <v>Gasolinas/Nafta</v>
      </c>
      <c r="G767" s="38" t="s">
        <v>9</v>
      </c>
      <c r="H767" s="38" t="str">
        <f t="shared" si="22"/>
        <v>01/4/2020</v>
      </c>
    </row>
    <row r="768" spans="1:8" ht="15">
      <c r="A768" s="38">
        <v>2020</v>
      </c>
      <c r="B768" s="38">
        <v>4</v>
      </c>
      <c r="C768" s="38" t="s">
        <v>40</v>
      </c>
      <c r="D768" s="8" t="str">
        <f t="shared" si="23"/>
        <v>Nafta</v>
      </c>
      <c r="E768" s="39">
        <v>985.62780336000026</v>
      </c>
      <c r="F768" s="38" t="str">
        <f>VLOOKUP(D768,EXPORT_CLASE!$A$2:$B$48,2,FALSE)</f>
        <v>Gasolinas/Nafta</v>
      </c>
      <c r="G768" s="38" t="s">
        <v>9</v>
      </c>
      <c r="H768" s="38" t="str">
        <f t="shared" si="22"/>
        <v>01/4/2020</v>
      </c>
    </row>
    <row r="769" spans="1:8" ht="15">
      <c r="A769" s="38">
        <v>2020</v>
      </c>
      <c r="B769" s="38">
        <v>4</v>
      </c>
      <c r="C769" s="38" t="s">
        <v>41</v>
      </c>
      <c r="D769" s="8" t="str">
        <f t="shared" si="23"/>
        <v>Turbo Jet A-1 / Keroturbo</v>
      </c>
      <c r="E769" s="39">
        <v>337.23781534999972</v>
      </c>
      <c r="F769" s="38" t="str">
        <f>VLOOKUP(D769,EXPORT_CLASE!$A$2:$B$48,2,FALSE)</f>
        <v>Keroturbo</v>
      </c>
      <c r="G769" s="38" t="s">
        <v>9</v>
      </c>
      <c r="H769" s="38" t="str">
        <f t="shared" si="22"/>
        <v>01/4/2020</v>
      </c>
    </row>
    <row r="770" spans="1:8" ht="15">
      <c r="A770" s="38">
        <v>2020</v>
      </c>
      <c r="B770" s="38">
        <v>4</v>
      </c>
      <c r="C770" s="38" t="s">
        <v>42</v>
      </c>
      <c r="D770" s="8" t="str">
        <f t="shared" si="23"/>
        <v>MDBS</v>
      </c>
      <c r="E770" s="39">
        <v>291.17668000000009</v>
      </c>
      <c r="F770" s="38" t="str">
        <f>VLOOKUP(D770,EXPORT_CLASE!$A$2:$B$48,2,FALSE)</f>
        <v>Otros</v>
      </c>
      <c r="G770" s="38" t="s">
        <v>9</v>
      </c>
      <c r="H770" s="38" t="str">
        <f t="shared" si="22"/>
        <v>01/4/2020</v>
      </c>
    </row>
    <row r="771" spans="1:8" ht="15">
      <c r="A771" s="38">
        <v>2020</v>
      </c>
      <c r="B771" s="38">
        <v>4</v>
      </c>
      <c r="C771" s="38" t="s">
        <v>43</v>
      </c>
      <c r="D771" s="8" t="str">
        <f t="shared" si="23"/>
        <v>Diesel B-5 / VGO</v>
      </c>
      <c r="E771" s="39"/>
      <c r="F771" s="38" t="str">
        <f>VLOOKUP(D771,EXPORT_CLASE!$A$2:$B$48,2,FALSE)</f>
        <v>Diesel 2/DB5</v>
      </c>
      <c r="G771" s="38" t="s">
        <v>9</v>
      </c>
      <c r="H771" s="38" t="str">
        <f t="shared" ref="H771:H834" si="24">"01/"&amp;B771&amp;"/"&amp;A771</f>
        <v>01/4/2020</v>
      </c>
    </row>
    <row r="772" spans="1:8" ht="15">
      <c r="A772" s="38">
        <v>2020</v>
      </c>
      <c r="B772" s="38">
        <v>4</v>
      </c>
      <c r="C772" s="38" t="s">
        <v>44</v>
      </c>
      <c r="D772" s="8" t="str">
        <f t="shared" ref="D772:D835" si="25">TRIM(C772)</f>
        <v>Diesel 2</v>
      </c>
      <c r="E772" s="39">
        <v>10.2667267</v>
      </c>
      <c r="F772" s="38" t="str">
        <f>VLOOKUP(D772,EXPORT_CLASE!$A$2:$B$48,2,FALSE)</f>
        <v>Diesel 2/DB5</v>
      </c>
      <c r="G772" s="38" t="s">
        <v>9</v>
      </c>
      <c r="H772" s="38" t="str">
        <f t="shared" si="24"/>
        <v>01/4/2020</v>
      </c>
    </row>
    <row r="773" spans="1:8" ht="15">
      <c r="A773" s="38">
        <v>2020</v>
      </c>
      <c r="B773" s="38">
        <v>4</v>
      </c>
      <c r="C773" s="38" t="s">
        <v>45</v>
      </c>
      <c r="D773" s="8" t="str">
        <f t="shared" si="25"/>
        <v>MGO / Bunkers</v>
      </c>
      <c r="E773" s="39"/>
      <c r="F773" s="38" t="str">
        <f>VLOOKUP(D773,EXPORT_CLASE!$A$2:$B$48,2,FALSE)</f>
        <v>Bunkers</v>
      </c>
      <c r="G773" s="38" t="s">
        <v>9</v>
      </c>
      <c r="H773" s="38" t="str">
        <f t="shared" si="24"/>
        <v>01/4/2020</v>
      </c>
    </row>
    <row r="774" spans="1:8" ht="15">
      <c r="A774" s="38">
        <v>2020</v>
      </c>
      <c r="B774" s="38">
        <v>4</v>
      </c>
      <c r="C774" s="38" t="s">
        <v>46</v>
      </c>
      <c r="D774" s="8" t="str">
        <f t="shared" si="25"/>
        <v>Residual 6</v>
      </c>
      <c r="E774" s="39">
        <v>148.17052967000001</v>
      </c>
      <c r="F774" s="38" t="str">
        <f>VLOOKUP(D774,EXPORT_CLASE!$A$2:$B$48,2,FALSE)</f>
        <v>Residuales</v>
      </c>
      <c r="G774" s="38" t="s">
        <v>9</v>
      </c>
      <c r="H774" s="38" t="str">
        <f t="shared" si="24"/>
        <v>01/4/2020</v>
      </c>
    </row>
    <row r="775" spans="1:8" ht="15">
      <c r="A775" s="38">
        <v>2020</v>
      </c>
      <c r="B775" s="38">
        <v>4</v>
      </c>
      <c r="C775" s="38" t="s">
        <v>30</v>
      </c>
      <c r="D775" s="8" t="str">
        <f t="shared" si="25"/>
        <v>Residual 500</v>
      </c>
      <c r="E775" s="39"/>
      <c r="F775" s="38" t="str">
        <f>VLOOKUP(D775,EXPORT_CLASE!$A$2:$B$48,2,FALSE)</f>
        <v>Residuales</v>
      </c>
      <c r="G775" s="38" t="s">
        <v>9</v>
      </c>
      <c r="H775" s="38" t="str">
        <f t="shared" si="24"/>
        <v>01/4/2020</v>
      </c>
    </row>
    <row r="776" spans="1:8" ht="15">
      <c r="A776" s="38">
        <v>2020</v>
      </c>
      <c r="B776" s="38">
        <v>4</v>
      </c>
      <c r="C776" s="38" t="s">
        <v>31</v>
      </c>
      <c r="D776" s="8" t="str">
        <f t="shared" si="25"/>
        <v>Fuel Oil</v>
      </c>
      <c r="E776" s="39">
        <v>333.70810008000001</v>
      </c>
      <c r="F776" s="38" t="str">
        <f>VLOOKUP(D776,EXPORT_CLASE!$A$2:$B$48,2,FALSE)</f>
        <v>Gasolinas/Nafta</v>
      </c>
      <c r="G776" s="38" t="s">
        <v>9</v>
      </c>
      <c r="H776" s="38" t="str">
        <f t="shared" si="24"/>
        <v>01/4/2020</v>
      </c>
    </row>
    <row r="777" spans="1:8" ht="15">
      <c r="A777" s="38">
        <v>2020</v>
      </c>
      <c r="B777" s="38">
        <v>4</v>
      </c>
      <c r="C777" s="38" t="s">
        <v>47</v>
      </c>
      <c r="D777" s="8" t="str">
        <f t="shared" si="25"/>
        <v>Otros</v>
      </c>
      <c r="E777" s="39">
        <f>35.81243579+200.01802472</f>
        <v>235.83046050999999</v>
      </c>
      <c r="F777" s="38" t="str">
        <f>VLOOKUP(D777,EXPORT_CLASE!$A$2:$B$48,2,FALSE)</f>
        <v>Otros</v>
      </c>
      <c r="G777" s="38" t="s">
        <v>9</v>
      </c>
      <c r="H777" s="38" t="str">
        <f t="shared" si="24"/>
        <v>01/4/2020</v>
      </c>
    </row>
    <row r="778" spans="1:8" ht="15">
      <c r="A778" s="38">
        <v>2020</v>
      </c>
      <c r="B778" s="38">
        <v>4</v>
      </c>
      <c r="C778" s="38" t="s">
        <v>32</v>
      </c>
      <c r="D778" s="8" t="str">
        <f t="shared" si="25"/>
        <v>Bases Lubricantes</v>
      </c>
      <c r="E778" s="39">
        <v>5.4231322812846081E-2</v>
      </c>
      <c r="F778" s="38" t="str">
        <f>VLOOKUP(D778,EXPORT_CLASE!$A$2:$B$48,2,FALSE)</f>
        <v>Otros</v>
      </c>
      <c r="G778" s="38" t="s">
        <v>9</v>
      </c>
      <c r="H778" s="38" t="str">
        <f t="shared" si="24"/>
        <v>01/4/2020</v>
      </c>
    </row>
    <row r="779" spans="1:8" ht="15">
      <c r="A779" s="38">
        <v>2020</v>
      </c>
      <c r="B779" s="38">
        <v>4</v>
      </c>
      <c r="C779" s="38" t="s">
        <v>33</v>
      </c>
      <c r="D779" s="8" t="str">
        <f t="shared" si="25"/>
        <v>Aceites Lubricantes</v>
      </c>
      <c r="E779" s="39">
        <v>2.7293947468894793</v>
      </c>
      <c r="F779" s="38" t="str">
        <f>VLOOKUP(D779,EXPORT_CLASE!$A$2:$B$48,2,FALSE)</f>
        <v>Otros</v>
      </c>
      <c r="G779" s="38" t="s">
        <v>9</v>
      </c>
      <c r="H779" s="38" t="str">
        <f t="shared" si="24"/>
        <v>01/4/2020</v>
      </c>
    </row>
    <row r="780" spans="1:8" ht="15">
      <c r="A780" s="38">
        <v>2020</v>
      </c>
      <c r="B780" s="38">
        <v>4</v>
      </c>
      <c r="C780" s="38" t="s">
        <v>34</v>
      </c>
      <c r="D780" s="8" t="str">
        <f t="shared" si="25"/>
        <v>Grasas Lubricantes</v>
      </c>
      <c r="E780" s="39">
        <v>0.37975900305791799</v>
      </c>
      <c r="F780" s="38" t="str">
        <f>VLOOKUP(D780,EXPORT_CLASE!$A$2:$B$48,2,FALSE)</f>
        <v>Otros</v>
      </c>
      <c r="G780" s="38" t="s">
        <v>9</v>
      </c>
      <c r="H780" s="38" t="str">
        <f t="shared" si="24"/>
        <v>01/4/2020</v>
      </c>
    </row>
    <row r="781" spans="1:8" ht="15">
      <c r="A781" s="38">
        <v>2020</v>
      </c>
      <c r="B781" s="38">
        <v>5</v>
      </c>
      <c r="C781" s="38" t="s">
        <v>35</v>
      </c>
      <c r="D781" s="8" t="str">
        <f t="shared" si="25"/>
        <v>Crudo</v>
      </c>
      <c r="E781" s="39"/>
      <c r="F781" s="38" t="str">
        <f>VLOOKUP(D781,EXPORT_CLASE!$A$2:$B$48,2,FALSE)</f>
        <v>Petróleo</v>
      </c>
      <c r="G781" s="38" t="s">
        <v>9</v>
      </c>
      <c r="H781" s="38" t="str">
        <f t="shared" si="24"/>
        <v>01/5/2020</v>
      </c>
    </row>
    <row r="782" spans="1:8" ht="15">
      <c r="A782" s="38">
        <v>2020</v>
      </c>
      <c r="B782" s="38">
        <v>5</v>
      </c>
      <c r="C782" s="38" t="s">
        <v>28</v>
      </c>
      <c r="D782" s="8" t="str">
        <f t="shared" si="25"/>
        <v>GNL</v>
      </c>
      <c r="E782" s="39">
        <v>3984.80184603</v>
      </c>
      <c r="F782" s="38" t="str">
        <f>VLOOKUP(D782,EXPORT_CLASE!$A$2:$B$48,2,FALSE)</f>
        <v>Gas Natural Licuado (GNL)</v>
      </c>
      <c r="G782" s="38" t="s">
        <v>9</v>
      </c>
      <c r="H782" s="38" t="str">
        <f t="shared" si="24"/>
        <v>01/5/2020</v>
      </c>
    </row>
    <row r="783" spans="1:8" ht="15">
      <c r="A783" s="38">
        <v>2020</v>
      </c>
      <c r="B783" s="38">
        <v>5</v>
      </c>
      <c r="C783" s="38" t="s">
        <v>11</v>
      </c>
      <c r="D783" s="8" t="str">
        <f t="shared" si="25"/>
        <v>GLP</v>
      </c>
      <c r="E783" s="39">
        <v>239.56037389999997</v>
      </c>
      <c r="F783" s="38" t="str">
        <f>VLOOKUP(D783,EXPORT_CLASE!$A$2:$B$48,2,FALSE)</f>
        <v>GLP/Propano/Butano</v>
      </c>
      <c r="G783" s="38" t="s">
        <v>9</v>
      </c>
      <c r="H783" s="38" t="str">
        <f t="shared" si="24"/>
        <v>01/5/2020</v>
      </c>
    </row>
    <row r="784" spans="1:8" ht="15">
      <c r="A784" s="38">
        <v>2020</v>
      </c>
      <c r="B784" s="38">
        <v>5</v>
      </c>
      <c r="C784" s="38" t="s">
        <v>37</v>
      </c>
      <c r="D784" s="8" t="str">
        <f t="shared" si="25"/>
        <v>Butano</v>
      </c>
      <c r="E784" s="39"/>
      <c r="F784" s="38" t="str">
        <f>VLOOKUP(D784,EXPORT_CLASE!$A$2:$B$48,2,FALSE)</f>
        <v>GLP/Propano/Butano</v>
      </c>
      <c r="G784" s="38" t="s">
        <v>9</v>
      </c>
      <c r="H784" s="38" t="str">
        <f t="shared" si="24"/>
        <v>01/5/2020</v>
      </c>
    </row>
    <row r="785" spans="1:8" ht="15">
      <c r="A785" s="38">
        <v>2020</v>
      </c>
      <c r="B785" s="38">
        <v>5</v>
      </c>
      <c r="C785" s="38" t="s">
        <v>38</v>
      </c>
      <c r="D785" s="8" t="str">
        <f t="shared" si="25"/>
        <v>Propano</v>
      </c>
      <c r="E785" s="39"/>
      <c r="F785" s="38" t="str">
        <f>VLOOKUP(D785,EXPORT_CLASE!$A$2:$B$48,2,FALSE)</f>
        <v>GLP/Propano/Butano</v>
      </c>
      <c r="G785" s="38" t="s">
        <v>9</v>
      </c>
      <c r="H785" s="38" t="str">
        <f t="shared" si="24"/>
        <v>01/5/2020</v>
      </c>
    </row>
    <row r="786" spans="1:8" ht="15">
      <c r="A786" s="38">
        <v>2020</v>
      </c>
      <c r="B786" s="38">
        <v>5</v>
      </c>
      <c r="C786" s="38" t="s">
        <v>39</v>
      </c>
      <c r="D786" s="8" t="str">
        <f t="shared" si="25"/>
        <v>Gasolina Natural</v>
      </c>
      <c r="E786" s="39"/>
      <c r="F786" s="38" t="str">
        <f>VLOOKUP(D786,EXPORT_CLASE!$A$2:$B$48,2,FALSE)</f>
        <v>Gasolinas/Nafta</v>
      </c>
      <c r="G786" s="38" t="s">
        <v>9</v>
      </c>
      <c r="H786" s="38" t="str">
        <f t="shared" si="24"/>
        <v>01/5/2020</v>
      </c>
    </row>
    <row r="787" spans="1:8" ht="15">
      <c r="A787" s="38">
        <v>2020</v>
      </c>
      <c r="B787" s="38">
        <v>5</v>
      </c>
      <c r="C787" s="38" t="s">
        <v>40</v>
      </c>
      <c r="D787" s="8" t="str">
        <f t="shared" si="25"/>
        <v>Nafta</v>
      </c>
      <c r="E787" s="39">
        <v>975.02028445999986</v>
      </c>
      <c r="F787" s="38" t="str">
        <f>VLOOKUP(D787,EXPORT_CLASE!$A$2:$B$48,2,FALSE)</f>
        <v>Gasolinas/Nafta</v>
      </c>
      <c r="G787" s="38" t="s">
        <v>9</v>
      </c>
      <c r="H787" s="38" t="str">
        <f t="shared" si="24"/>
        <v>01/5/2020</v>
      </c>
    </row>
    <row r="788" spans="1:8" ht="15">
      <c r="A788" s="38">
        <v>2020</v>
      </c>
      <c r="B788" s="38">
        <v>5</v>
      </c>
      <c r="C788" s="38" t="s">
        <v>41</v>
      </c>
      <c r="D788" s="8" t="str">
        <f t="shared" si="25"/>
        <v>Turbo Jet A-1 / Keroturbo</v>
      </c>
      <c r="E788" s="39">
        <v>136.51885818999997</v>
      </c>
      <c r="F788" s="38" t="str">
        <f>VLOOKUP(D788,EXPORT_CLASE!$A$2:$B$48,2,FALSE)</f>
        <v>Keroturbo</v>
      </c>
      <c r="G788" s="38" t="s">
        <v>9</v>
      </c>
      <c r="H788" s="38" t="str">
        <f t="shared" si="24"/>
        <v>01/5/2020</v>
      </c>
    </row>
    <row r="789" spans="1:8" ht="15">
      <c r="A789" s="38">
        <v>2020</v>
      </c>
      <c r="B789" s="38">
        <v>5</v>
      </c>
      <c r="C789" s="38" t="s">
        <v>42</v>
      </c>
      <c r="D789" s="8" t="str">
        <f t="shared" si="25"/>
        <v>MDBS</v>
      </c>
      <c r="E789" s="39"/>
      <c r="F789" s="38" t="str">
        <f>VLOOKUP(D789,EXPORT_CLASE!$A$2:$B$48,2,FALSE)</f>
        <v>Otros</v>
      </c>
      <c r="G789" s="38" t="s">
        <v>9</v>
      </c>
      <c r="H789" s="38" t="str">
        <f t="shared" si="24"/>
        <v>01/5/2020</v>
      </c>
    </row>
    <row r="790" spans="1:8" ht="15">
      <c r="A790" s="38">
        <v>2020</v>
      </c>
      <c r="B790" s="38">
        <v>5</v>
      </c>
      <c r="C790" s="38" t="s">
        <v>43</v>
      </c>
      <c r="D790" s="8" t="str">
        <f t="shared" si="25"/>
        <v>Diesel B-5 / VGO</v>
      </c>
      <c r="E790" s="39"/>
      <c r="F790" s="38" t="str">
        <f>VLOOKUP(D790,EXPORT_CLASE!$A$2:$B$48,2,FALSE)</f>
        <v>Diesel 2/DB5</v>
      </c>
      <c r="G790" s="38" t="s">
        <v>9</v>
      </c>
      <c r="H790" s="38" t="str">
        <f t="shared" si="24"/>
        <v>01/5/2020</v>
      </c>
    </row>
    <row r="791" spans="1:8" ht="15">
      <c r="A791" s="38">
        <v>2020</v>
      </c>
      <c r="B791" s="38">
        <v>5</v>
      </c>
      <c r="C791" s="38" t="s">
        <v>44</v>
      </c>
      <c r="D791" s="8" t="str">
        <f t="shared" si="25"/>
        <v>Diesel 2</v>
      </c>
      <c r="E791" s="39">
        <f>72.49765311+0.26141869</f>
        <v>72.759071800000001</v>
      </c>
      <c r="F791" s="38" t="str">
        <f>VLOOKUP(D791,EXPORT_CLASE!$A$2:$B$48,2,FALSE)</f>
        <v>Diesel 2/DB5</v>
      </c>
      <c r="G791" s="38" t="s">
        <v>9</v>
      </c>
      <c r="H791" s="38" t="str">
        <f t="shared" si="24"/>
        <v>01/5/2020</v>
      </c>
    </row>
    <row r="792" spans="1:8" ht="15">
      <c r="A792" s="38">
        <v>2020</v>
      </c>
      <c r="B792" s="38">
        <v>5</v>
      </c>
      <c r="C792" s="38" t="s">
        <v>45</v>
      </c>
      <c r="D792" s="8" t="str">
        <f t="shared" si="25"/>
        <v>MGO / Bunkers</v>
      </c>
      <c r="E792" s="39"/>
      <c r="F792" s="38" t="str">
        <f>VLOOKUP(D792,EXPORT_CLASE!$A$2:$B$48,2,FALSE)</f>
        <v>Bunkers</v>
      </c>
      <c r="G792" s="38" t="s">
        <v>9</v>
      </c>
      <c r="H792" s="38" t="str">
        <f t="shared" si="24"/>
        <v>01/5/2020</v>
      </c>
    </row>
    <row r="793" spans="1:8" ht="15">
      <c r="A793" s="38">
        <v>2020</v>
      </c>
      <c r="B793" s="38">
        <v>5</v>
      </c>
      <c r="C793" s="38" t="s">
        <v>46</v>
      </c>
      <c r="D793" s="8" t="str">
        <f t="shared" si="25"/>
        <v>Residual 6</v>
      </c>
      <c r="E793" s="39">
        <v>136.60952225</v>
      </c>
      <c r="F793" s="38" t="str">
        <f>VLOOKUP(D793,EXPORT_CLASE!$A$2:$B$48,2,FALSE)</f>
        <v>Residuales</v>
      </c>
      <c r="G793" s="38" t="s">
        <v>9</v>
      </c>
      <c r="H793" s="38" t="str">
        <f t="shared" si="24"/>
        <v>01/5/2020</v>
      </c>
    </row>
    <row r="794" spans="1:8" ht="15">
      <c r="A794" s="38">
        <v>2020</v>
      </c>
      <c r="B794" s="38">
        <v>5</v>
      </c>
      <c r="C794" s="38" t="s">
        <v>30</v>
      </c>
      <c r="D794" s="8" t="str">
        <f t="shared" si="25"/>
        <v>Residual 500</v>
      </c>
      <c r="E794" s="39"/>
      <c r="F794" s="38" t="str">
        <f>VLOOKUP(D794,EXPORT_CLASE!$A$2:$B$48,2,FALSE)</f>
        <v>Residuales</v>
      </c>
      <c r="G794" s="38" t="s">
        <v>9</v>
      </c>
      <c r="H794" s="38" t="str">
        <f t="shared" si="24"/>
        <v>01/5/2020</v>
      </c>
    </row>
    <row r="795" spans="1:8" ht="15">
      <c r="A795" s="38">
        <v>2020</v>
      </c>
      <c r="B795" s="38">
        <v>5</v>
      </c>
      <c r="C795" s="38" t="s">
        <v>31</v>
      </c>
      <c r="D795" s="8" t="str">
        <f t="shared" si="25"/>
        <v>Fuel Oil</v>
      </c>
      <c r="E795" s="39"/>
      <c r="F795" s="38" t="str">
        <f>VLOOKUP(D795,EXPORT_CLASE!$A$2:$B$48,2,FALSE)</f>
        <v>Gasolinas/Nafta</v>
      </c>
      <c r="G795" s="38" t="s">
        <v>9</v>
      </c>
      <c r="H795" s="38" t="str">
        <f t="shared" si="24"/>
        <v>01/5/2020</v>
      </c>
    </row>
    <row r="796" spans="1:8" ht="15">
      <c r="A796" s="38">
        <v>2020</v>
      </c>
      <c r="B796" s="38">
        <v>5</v>
      </c>
      <c r="C796" s="38" t="s">
        <v>47</v>
      </c>
      <c r="D796" s="8" t="str">
        <f t="shared" si="25"/>
        <v>Otros</v>
      </c>
      <c r="E796" s="39">
        <v>24.14186286</v>
      </c>
      <c r="F796" s="38" t="str">
        <f>VLOOKUP(D796,EXPORT_CLASE!$A$2:$B$48,2,FALSE)</f>
        <v>Otros</v>
      </c>
      <c r="G796" s="38" t="s">
        <v>9</v>
      </c>
      <c r="H796" s="38" t="str">
        <f t="shared" si="24"/>
        <v>01/5/2020</v>
      </c>
    </row>
    <row r="797" spans="1:8" ht="15">
      <c r="A797" s="38">
        <v>2020</v>
      </c>
      <c r="B797" s="38">
        <v>5</v>
      </c>
      <c r="C797" s="38" t="s">
        <v>32</v>
      </c>
      <c r="D797" s="8" t="str">
        <f t="shared" si="25"/>
        <v>Bases Lubricantes</v>
      </c>
      <c r="E797" s="39">
        <v>0.12282681528239203</v>
      </c>
      <c r="F797" s="38" t="str">
        <f>VLOOKUP(D797,EXPORT_CLASE!$A$2:$B$48,2,FALSE)</f>
        <v>Otros</v>
      </c>
      <c r="G797" s="38" t="s">
        <v>9</v>
      </c>
      <c r="H797" s="38" t="str">
        <f t="shared" si="24"/>
        <v>01/5/2020</v>
      </c>
    </row>
    <row r="798" spans="1:8" ht="15">
      <c r="A798" s="38">
        <v>2020</v>
      </c>
      <c r="B798" s="38">
        <v>5</v>
      </c>
      <c r="C798" s="38" t="s">
        <v>33</v>
      </c>
      <c r="D798" s="8" t="str">
        <f t="shared" si="25"/>
        <v>Aceites Lubricantes</v>
      </c>
      <c r="E798" s="39">
        <v>0.84503787447076417</v>
      </c>
      <c r="F798" s="38" t="str">
        <f>VLOOKUP(D798,EXPORT_CLASE!$A$2:$B$48,2,FALSE)</f>
        <v>Otros</v>
      </c>
      <c r="G798" s="38" t="s">
        <v>9</v>
      </c>
      <c r="H798" s="38" t="str">
        <f t="shared" si="24"/>
        <v>01/5/2020</v>
      </c>
    </row>
    <row r="799" spans="1:8" ht="15">
      <c r="A799" s="38">
        <v>2020</v>
      </c>
      <c r="B799" s="38">
        <v>5</v>
      </c>
      <c r="C799" s="38" t="s">
        <v>34</v>
      </c>
      <c r="D799" s="8" t="str">
        <f t="shared" si="25"/>
        <v>Grasas Lubricantes</v>
      </c>
      <c r="E799" s="39">
        <v>1.4645821476190477E-3</v>
      </c>
      <c r="F799" s="38" t="str">
        <f>VLOOKUP(D799,EXPORT_CLASE!$A$2:$B$48,2,FALSE)</f>
        <v>Otros</v>
      </c>
      <c r="G799" s="38" t="s">
        <v>9</v>
      </c>
      <c r="H799" s="38" t="str">
        <f t="shared" si="24"/>
        <v>01/5/2020</v>
      </c>
    </row>
    <row r="800" spans="1:8" ht="15">
      <c r="A800" s="38">
        <v>2020</v>
      </c>
      <c r="B800" s="38">
        <v>6</v>
      </c>
      <c r="C800" s="38" t="s">
        <v>35</v>
      </c>
      <c r="D800" s="8" t="str">
        <f t="shared" si="25"/>
        <v>Crudo</v>
      </c>
      <c r="E800" s="39">
        <v>320.06665000000004</v>
      </c>
      <c r="F800" s="38" t="str">
        <f>VLOOKUP(D800,EXPORT_CLASE!$A$2:$B$48,2,FALSE)</f>
        <v>Petróleo</v>
      </c>
      <c r="G800" s="38" t="s">
        <v>9</v>
      </c>
      <c r="H800" s="38" t="str">
        <f t="shared" si="24"/>
        <v>01/6/2020</v>
      </c>
    </row>
    <row r="801" spans="1:8" ht="15">
      <c r="A801" s="38">
        <v>2020</v>
      </c>
      <c r="B801" s="38">
        <v>6</v>
      </c>
      <c r="C801" s="38" t="s">
        <v>28</v>
      </c>
      <c r="D801" s="8" t="str">
        <f t="shared" si="25"/>
        <v>GNL</v>
      </c>
      <c r="E801" s="39">
        <v>4697.0397936499994</v>
      </c>
      <c r="F801" s="38" t="str">
        <f>VLOOKUP(D801,EXPORT_CLASE!$A$2:$B$48,2,FALSE)</f>
        <v>Gas Natural Licuado (GNL)</v>
      </c>
      <c r="G801" s="38" t="s">
        <v>9</v>
      </c>
      <c r="H801" s="38" t="str">
        <f t="shared" si="24"/>
        <v>01/6/2020</v>
      </c>
    </row>
    <row r="802" spans="1:8" ht="15">
      <c r="A802" s="38">
        <v>2020</v>
      </c>
      <c r="B802" s="38">
        <v>6</v>
      </c>
      <c r="C802" s="38" t="s">
        <v>11</v>
      </c>
      <c r="D802" s="8" t="str">
        <f t="shared" si="25"/>
        <v>GLP</v>
      </c>
      <c r="E802" s="39"/>
      <c r="F802" s="38" t="str">
        <f>VLOOKUP(D802,EXPORT_CLASE!$A$2:$B$48,2,FALSE)</f>
        <v>GLP/Propano/Butano</v>
      </c>
      <c r="G802" s="38" t="s">
        <v>9</v>
      </c>
      <c r="H802" s="38" t="str">
        <f t="shared" si="24"/>
        <v>01/6/2020</v>
      </c>
    </row>
    <row r="803" spans="1:8" ht="15">
      <c r="A803" s="38">
        <v>2020</v>
      </c>
      <c r="B803" s="38">
        <v>6</v>
      </c>
      <c r="C803" s="38" t="s">
        <v>37</v>
      </c>
      <c r="D803" s="8" t="str">
        <f t="shared" si="25"/>
        <v>Butano</v>
      </c>
      <c r="E803" s="39"/>
      <c r="F803" s="38" t="str">
        <f>VLOOKUP(D803,EXPORT_CLASE!$A$2:$B$48,2,FALSE)</f>
        <v>GLP/Propano/Butano</v>
      </c>
      <c r="G803" s="38" t="s">
        <v>9</v>
      </c>
      <c r="H803" s="38" t="str">
        <f t="shared" si="24"/>
        <v>01/6/2020</v>
      </c>
    </row>
    <row r="804" spans="1:8" ht="15">
      <c r="A804" s="38">
        <v>2020</v>
      </c>
      <c r="B804" s="38">
        <v>6</v>
      </c>
      <c r="C804" s="38" t="s">
        <v>38</v>
      </c>
      <c r="D804" s="8" t="str">
        <f t="shared" si="25"/>
        <v>Propano</v>
      </c>
      <c r="E804" s="39"/>
      <c r="F804" s="38" t="str">
        <f>VLOOKUP(D804,EXPORT_CLASE!$A$2:$B$48,2,FALSE)</f>
        <v>GLP/Propano/Butano</v>
      </c>
      <c r="G804" s="38" t="s">
        <v>9</v>
      </c>
      <c r="H804" s="38" t="str">
        <f t="shared" si="24"/>
        <v>01/6/2020</v>
      </c>
    </row>
    <row r="805" spans="1:8" ht="15">
      <c r="A805" s="38">
        <v>2020</v>
      </c>
      <c r="B805" s="38">
        <v>6</v>
      </c>
      <c r="C805" s="38" t="s">
        <v>39</v>
      </c>
      <c r="D805" s="8" t="str">
        <f t="shared" si="25"/>
        <v>Gasolina Natural</v>
      </c>
      <c r="E805" s="39"/>
      <c r="F805" s="38" t="str">
        <f>VLOOKUP(D805,EXPORT_CLASE!$A$2:$B$48,2,FALSE)</f>
        <v>Gasolinas/Nafta</v>
      </c>
      <c r="G805" s="38" t="s">
        <v>9</v>
      </c>
      <c r="H805" s="38" t="str">
        <f t="shared" si="24"/>
        <v>01/6/2020</v>
      </c>
    </row>
    <row r="806" spans="1:8" ht="15">
      <c r="A806" s="38">
        <v>2020</v>
      </c>
      <c r="B806" s="38">
        <v>6</v>
      </c>
      <c r="C806" s="38" t="s">
        <v>40</v>
      </c>
      <c r="D806" s="8" t="str">
        <f t="shared" si="25"/>
        <v>Nafta</v>
      </c>
      <c r="E806" s="39">
        <v>979.27879058000042</v>
      </c>
      <c r="F806" s="38" t="str">
        <f>VLOOKUP(D806,EXPORT_CLASE!$A$2:$B$48,2,FALSE)</f>
        <v>Gasolinas/Nafta</v>
      </c>
      <c r="G806" s="38" t="s">
        <v>9</v>
      </c>
      <c r="H806" s="38" t="str">
        <f t="shared" si="24"/>
        <v>01/6/2020</v>
      </c>
    </row>
    <row r="807" spans="1:8" ht="15">
      <c r="A807" s="38">
        <v>2020</v>
      </c>
      <c r="B807" s="38">
        <v>6</v>
      </c>
      <c r="C807" s="38" t="s">
        <v>41</v>
      </c>
      <c r="D807" s="8" t="str">
        <f t="shared" si="25"/>
        <v>Turbo Jet A-1 / Keroturbo</v>
      </c>
      <c r="E807" s="39">
        <v>267.83799353000012</v>
      </c>
      <c r="F807" s="38" t="str">
        <f>VLOOKUP(D807,EXPORT_CLASE!$A$2:$B$48,2,FALSE)</f>
        <v>Keroturbo</v>
      </c>
      <c r="G807" s="38" t="s">
        <v>9</v>
      </c>
      <c r="H807" s="38" t="str">
        <f t="shared" si="24"/>
        <v>01/6/2020</v>
      </c>
    </row>
    <row r="808" spans="1:8" ht="15">
      <c r="A808" s="38">
        <v>2020</v>
      </c>
      <c r="B808" s="38">
        <v>6</v>
      </c>
      <c r="C808" s="38" t="s">
        <v>42</v>
      </c>
      <c r="D808" s="8" t="str">
        <f t="shared" si="25"/>
        <v>MDBS</v>
      </c>
      <c r="E808" s="39"/>
      <c r="F808" s="38" t="str">
        <f>VLOOKUP(D808,EXPORT_CLASE!$A$2:$B$48,2,FALSE)</f>
        <v>Otros</v>
      </c>
      <c r="G808" s="38" t="s">
        <v>9</v>
      </c>
      <c r="H808" s="38" t="str">
        <f t="shared" si="24"/>
        <v>01/6/2020</v>
      </c>
    </row>
    <row r="809" spans="1:8" ht="15">
      <c r="A809" s="38">
        <v>2020</v>
      </c>
      <c r="B809" s="38">
        <v>6</v>
      </c>
      <c r="C809" s="38" t="s">
        <v>43</v>
      </c>
      <c r="D809" s="8" t="str">
        <f t="shared" si="25"/>
        <v>Diesel B-5 / VGO</v>
      </c>
      <c r="E809" s="39"/>
      <c r="F809" s="38" t="str">
        <f>VLOOKUP(D809,EXPORT_CLASE!$A$2:$B$48,2,FALSE)</f>
        <v>Diesel 2/DB5</v>
      </c>
      <c r="G809" s="38" t="s">
        <v>9</v>
      </c>
      <c r="H809" s="38" t="str">
        <f t="shared" si="24"/>
        <v>01/6/2020</v>
      </c>
    </row>
    <row r="810" spans="1:8" ht="15">
      <c r="A810" s="38">
        <v>2020</v>
      </c>
      <c r="B810" s="38">
        <v>6</v>
      </c>
      <c r="C810" s="38" t="s">
        <v>44</v>
      </c>
      <c r="D810" s="8" t="str">
        <f t="shared" si="25"/>
        <v>Diesel 2</v>
      </c>
      <c r="E810" s="39">
        <v>73.545567109999993</v>
      </c>
      <c r="F810" s="38" t="str">
        <f>VLOOKUP(D810,EXPORT_CLASE!$A$2:$B$48,2,FALSE)</f>
        <v>Diesel 2/DB5</v>
      </c>
      <c r="G810" s="38" t="s">
        <v>9</v>
      </c>
      <c r="H810" s="38" t="str">
        <f t="shared" si="24"/>
        <v>01/6/2020</v>
      </c>
    </row>
    <row r="811" spans="1:8" ht="15">
      <c r="A811" s="38">
        <v>2020</v>
      </c>
      <c r="B811" s="38">
        <v>6</v>
      </c>
      <c r="C811" s="38" t="s">
        <v>45</v>
      </c>
      <c r="D811" s="8" t="str">
        <f t="shared" si="25"/>
        <v>MGO / Bunkers</v>
      </c>
      <c r="E811" s="39"/>
      <c r="F811" s="38" t="str">
        <f>VLOOKUP(D811,EXPORT_CLASE!$A$2:$B$48,2,FALSE)</f>
        <v>Bunkers</v>
      </c>
      <c r="G811" s="38" t="s">
        <v>9</v>
      </c>
      <c r="H811" s="38" t="str">
        <f t="shared" si="24"/>
        <v>01/6/2020</v>
      </c>
    </row>
    <row r="812" spans="1:8" ht="15">
      <c r="A812" s="38">
        <v>2020</v>
      </c>
      <c r="B812" s="38">
        <v>6</v>
      </c>
      <c r="C812" s="38" t="s">
        <v>46</v>
      </c>
      <c r="D812" s="8" t="str">
        <f t="shared" si="25"/>
        <v>Residual 6</v>
      </c>
      <c r="E812" s="39">
        <v>136.56573756</v>
      </c>
      <c r="F812" s="38" t="str">
        <f>VLOOKUP(D812,EXPORT_CLASE!$A$2:$B$48,2,FALSE)</f>
        <v>Residuales</v>
      </c>
      <c r="G812" s="38" t="s">
        <v>9</v>
      </c>
      <c r="H812" s="38" t="str">
        <f t="shared" si="24"/>
        <v>01/6/2020</v>
      </c>
    </row>
    <row r="813" spans="1:8" ht="15">
      <c r="A813" s="38">
        <v>2020</v>
      </c>
      <c r="B813" s="38">
        <v>6</v>
      </c>
      <c r="C813" s="38" t="s">
        <v>30</v>
      </c>
      <c r="D813" s="8" t="str">
        <f t="shared" si="25"/>
        <v>Residual 500</v>
      </c>
      <c r="E813" s="39"/>
      <c r="F813" s="38" t="str">
        <f>VLOOKUP(D813,EXPORT_CLASE!$A$2:$B$48,2,FALSE)</f>
        <v>Residuales</v>
      </c>
      <c r="G813" s="38" t="s">
        <v>9</v>
      </c>
      <c r="H813" s="38" t="str">
        <f t="shared" si="24"/>
        <v>01/6/2020</v>
      </c>
    </row>
    <row r="814" spans="1:8" ht="15">
      <c r="A814" s="38">
        <v>2020</v>
      </c>
      <c r="B814" s="38">
        <v>6</v>
      </c>
      <c r="C814" s="38" t="s">
        <v>31</v>
      </c>
      <c r="D814" s="8" t="str">
        <f t="shared" si="25"/>
        <v>Fuel Oil</v>
      </c>
      <c r="E814" s="39">
        <v>340.68641478000001</v>
      </c>
      <c r="F814" s="38" t="str">
        <f>VLOOKUP(D814,EXPORT_CLASE!$A$2:$B$48,2,FALSE)</f>
        <v>Gasolinas/Nafta</v>
      </c>
      <c r="G814" s="38" t="s">
        <v>9</v>
      </c>
      <c r="H814" s="38" t="str">
        <f t="shared" si="24"/>
        <v>01/6/2020</v>
      </c>
    </row>
    <row r="815" spans="1:8" ht="15">
      <c r="A815" s="38">
        <v>2020</v>
      </c>
      <c r="B815" s="38">
        <v>6</v>
      </c>
      <c r="C815" s="38" t="s">
        <v>47</v>
      </c>
      <c r="D815" s="8" t="str">
        <f t="shared" si="25"/>
        <v>Otros</v>
      </c>
      <c r="E815" s="39">
        <v>12.10733795</v>
      </c>
      <c r="F815" s="38" t="str">
        <f>VLOOKUP(D815,EXPORT_CLASE!$A$2:$B$48,2,FALSE)</f>
        <v>Otros</v>
      </c>
      <c r="G815" s="38" t="s">
        <v>9</v>
      </c>
      <c r="H815" s="38" t="str">
        <f t="shared" si="24"/>
        <v>01/6/2020</v>
      </c>
    </row>
    <row r="816" spans="1:8" ht="15">
      <c r="A816" s="38">
        <v>2020</v>
      </c>
      <c r="B816" s="38">
        <v>6</v>
      </c>
      <c r="C816" s="38" t="s">
        <v>32</v>
      </c>
      <c r="D816" s="8" t="str">
        <f t="shared" si="25"/>
        <v>Bases Lubricantes</v>
      </c>
      <c r="E816" s="39">
        <v>0.28305000000000002</v>
      </c>
      <c r="F816" s="38" t="str">
        <f>VLOOKUP(D816,EXPORT_CLASE!$A$2:$B$48,2,FALSE)</f>
        <v>Otros</v>
      </c>
      <c r="G816" s="38" t="s">
        <v>9</v>
      </c>
      <c r="H816" s="38" t="str">
        <f t="shared" si="24"/>
        <v>01/6/2020</v>
      </c>
    </row>
    <row r="817" spans="1:8" ht="15">
      <c r="A817" s="38">
        <v>2020</v>
      </c>
      <c r="B817" s="38">
        <v>6</v>
      </c>
      <c r="C817" s="38" t="s">
        <v>33</v>
      </c>
      <c r="D817" s="8" t="str">
        <f t="shared" si="25"/>
        <v>Aceites Lubricantes</v>
      </c>
      <c r="E817" s="39">
        <v>0.94892650110132903</v>
      </c>
      <c r="F817" s="38" t="str">
        <f>VLOOKUP(D817,EXPORT_CLASE!$A$2:$B$48,2,FALSE)</f>
        <v>Otros</v>
      </c>
      <c r="G817" s="38" t="s">
        <v>9</v>
      </c>
      <c r="H817" s="38" t="str">
        <f t="shared" si="24"/>
        <v>01/6/2020</v>
      </c>
    </row>
    <row r="818" spans="1:8" ht="15">
      <c r="A818" s="38">
        <v>2020</v>
      </c>
      <c r="B818" s="38">
        <v>6</v>
      </c>
      <c r="C818" s="38" t="s">
        <v>34</v>
      </c>
      <c r="D818" s="8" t="str">
        <f t="shared" si="25"/>
        <v>Grasas Lubricantes</v>
      </c>
      <c r="E818" s="39">
        <v>3.7297516465891474E-2</v>
      </c>
      <c r="F818" s="38" t="str">
        <f>VLOOKUP(D818,EXPORT_CLASE!$A$2:$B$48,2,FALSE)</f>
        <v>Otros</v>
      </c>
      <c r="G818" s="38" t="s">
        <v>9</v>
      </c>
      <c r="H818" s="38" t="str">
        <f t="shared" si="24"/>
        <v>01/6/2020</v>
      </c>
    </row>
    <row r="819" spans="1:8" ht="15">
      <c r="A819" s="38">
        <v>2020</v>
      </c>
      <c r="B819" s="38">
        <v>7</v>
      </c>
      <c r="C819" s="38" t="s">
        <v>35</v>
      </c>
      <c r="D819" s="8" t="str">
        <f t="shared" si="25"/>
        <v>Crudo</v>
      </c>
      <c r="E819" s="39">
        <v>760.55535000000009</v>
      </c>
      <c r="F819" s="38" t="str">
        <f>VLOOKUP(D819,EXPORT_CLASE!$A$2:$B$48,2,FALSE)</f>
        <v>Petróleo</v>
      </c>
      <c r="G819" s="38" t="s">
        <v>9</v>
      </c>
      <c r="H819" s="38" t="str">
        <f t="shared" si="24"/>
        <v>01/7/2020</v>
      </c>
    </row>
    <row r="820" spans="1:8" ht="15">
      <c r="A820" s="38">
        <v>2020</v>
      </c>
      <c r="B820" s="38">
        <v>7</v>
      </c>
      <c r="C820" s="38" t="s">
        <v>28</v>
      </c>
      <c r="D820" s="8" t="str">
        <f t="shared" si="25"/>
        <v>GNL</v>
      </c>
      <c r="E820" s="39">
        <v>3039.4930495999997</v>
      </c>
      <c r="F820" s="38" t="str">
        <f>VLOOKUP(D820,EXPORT_CLASE!$A$2:$B$48,2,FALSE)</f>
        <v>Gas Natural Licuado (GNL)</v>
      </c>
      <c r="G820" s="38" t="s">
        <v>9</v>
      </c>
      <c r="H820" s="38" t="str">
        <f t="shared" si="24"/>
        <v>01/7/2020</v>
      </c>
    </row>
    <row r="821" spans="1:8" ht="15">
      <c r="A821" s="38">
        <v>2020</v>
      </c>
      <c r="B821" s="38">
        <v>7</v>
      </c>
      <c r="C821" s="38" t="s">
        <v>11</v>
      </c>
      <c r="D821" s="8" t="str">
        <f t="shared" si="25"/>
        <v>GLP</v>
      </c>
      <c r="E821" s="39"/>
      <c r="F821" s="38" t="str">
        <f>VLOOKUP(D821,EXPORT_CLASE!$A$2:$B$48,2,FALSE)</f>
        <v>GLP/Propano/Butano</v>
      </c>
      <c r="G821" s="38" t="s">
        <v>9</v>
      </c>
      <c r="H821" s="38" t="str">
        <f t="shared" si="24"/>
        <v>01/7/2020</v>
      </c>
    </row>
    <row r="822" spans="1:8" ht="15">
      <c r="A822" s="38">
        <v>2020</v>
      </c>
      <c r="B822" s="38">
        <v>7</v>
      </c>
      <c r="C822" s="38" t="s">
        <v>37</v>
      </c>
      <c r="D822" s="8" t="str">
        <f t="shared" si="25"/>
        <v>Butano</v>
      </c>
      <c r="E822" s="39"/>
      <c r="F822" s="38" t="str">
        <f>VLOOKUP(D822,EXPORT_CLASE!$A$2:$B$48,2,FALSE)</f>
        <v>GLP/Propano/Butano</v>
      </c>
      <c r="G822" s="38" t="s">
        <v>9</v>
      </c>
      <c r="H822" s="38" t="str">
        <f t="shared" si="24"/>
        <v>01/7/2020</v>
      </c>
    </row>
    <row r="823" spans="1:8" ht="15">
      <c r="A823" s="38">
        <v>2020</v>
      </c>
      <c r="B823" s="38">
        <v>7</v>
      </c>
      <c r="C823" s="38" t="s">
        <v>38</v>
      </c>
      <c r="D823" s="8" t="str">
        <f t="shared" si="25"/>
        <v>Propano</v>
      </c>
      <c r="E823" s="39"/>
      <c r="F823" s="38" t="str">
        <f>VLOOKUP(D823,EXPORT_CLASE!$A$2:$B$48,2,FALSE)</f>
        <v>GLP/Propano/Butano</v>
      </c>
      <c r="G823" s="38" t="s">
        <v>9</v>
      </c>
      <c r="H823" s="38" t="str">
        <f t="shared" si="24"/>
        <v>01/7/2020</v>
      </c>
    </row>
    <row r="824" spans="1:8" ht="15">
      <c r="A824" s="38">
        <v>2020</v>
      </c>
      <c r="B824" s="38">
        <v>7</v>
      </c>
      <c r="C824" s="38" t="s">
        <v>39</v>
      </c>
      <c r="D824" s="8" t="str">
        <f t="shared" si="25"/>
        <v>Gasolina Natural</v>
      </c>
      <c r="E824" s="39"/>
      <c r="F824" s="38" t="str">
        <f>VLOOKUP(D824,EXPORT_CLASE!$A$2:$B$48,2,FALSE)</f>
        <v>Gasolinas/Nafta</v>
      </c>
      <c r="G824" s="38" t="s">
        <v>9</v>
      </c>
      <c r="H824" s="38" t="str">
        <f t="shared" si="24"/>
        <v>01/7/2020</v>
      </c>
    </row>
    <row r="825" spans="1:8" ht="15">
      <c r="A825" s="38">
        <v>2020</v>
      </c>
      <c r="B825" s="38">
        <v>7</v>
      </c>
      <c r="C825" s="38" t="s">
        <v>40</v>
      </c>
      <c r="D825" s="8" t="str">
        <f t="shared" si="25"/>
        <v>Nafta</v>
      </c>
      <c r="E825" s="39">
        <v>1296.9663298499997</v>
      </c>
      <c r="F825" s="38" t="str">
        <f>VLOOKUP(D825,EXPORT_CLASE!$A$2:$B$48,2,FALSE)</f>
        <v>Gasolinas/Nafta</v>
      </c>
      <c r="G825" s="38" t="s">
        <v>9</v>
      </c>
      <c r="H825" s="38" t="str">
        <f t="shared" si="24"/>
        <v>01/7/2020</v>
      </c>
    </row>
    <row r="826" spans="1:8" ht="15">
      <c r="A826" s="38">
        <v>2020</v>
      </c>
      <c r="B826" s="38">
        <v>7</v>
      </c>
      <c r="C826" s="38" t="s">
        <v>41</v>
      </c>
      <c r="D826" s="8" t="str">
        <f t="shared" si="25"/>
        <v>Turbo Jet A-1 / Keroturbo</v>
      </c>
      <c r="E826" s="39">
        <v>250.12273688999997</v>
      </c>
      <c r="F826" s="38" t="str">
        <f>VLOOKUP(D826,EXPORT_CLASE!$A$2:$B$48,2,FALSE)</f>
        <v>Keroturbo</v>
      </c>
      <c r="G826" s="38" t="s">
        <v>9</v>
      </c>
      <c r="H826" s="38" t="str">
        <f t="shared" si="24"/>
        <v>01/7/2020</v>
      </c>
    </row>
    <row r="827" spans="1:8" ht="15">
      <c r="A827" s="38">
        <v>2020</v>
      </c>
      <c r="B827" s="38">
        <v>7</v>
      </c>
      <c r="C827" s="38" t="s">
        <v>42</v>
      </c>
      <c r="D827" s="8" t="str">
        <f t="shared" si="25"/>
        <v>MDBS</v>
      </c>
      <c r="E827" s="39"/>
      <c r="F827" s="38" t="str">
        <f>VLOOKUP(D827,EXPORT_CLASE!$A$2:$B$48,2,FALSE)</f>
        <v>Otros</v>
      </c>
      <c r="G827" s="38" t="s">
        <v>9</v>
      </c>
      <c r="H827" s="38" t="str">
        <f t="shared" si="24"/>
        <v>01/7/2020</v>
      </c>
    </row>
    <row r="828" spans="1:8" ht="15">
      <c r="A828" s="38">
        <v>2020</v>
      </c>
      <c r="B828" s="38">
        <v>7</v>
      </c>
      <c r="C828" s="38" t="s">
        <v>43</v>
      </c>
      <c r="D828" s="8" t="str">
        <f t="shared" si="25"/>
        <v>Diesel B-5 / VGO</v>
      </c>
      <c r="E828" s="39"/>
      <c r="F828" s="38" t="str">
        <f>VLOOKUP(D828,EXPORT_CLASE!$A$2:$B$48,2,FALSE)</f>
        <v>Diesel 2/DB5</v>
      </c>
      <c r="G828" s="38" t="s">
        <v>9</v>
      </c>
      <c r="H828" s="38" t="str">
        <f t="shared" si="24"/>
        <v>01/7/2020</v>
      </c>
    </row>
    <row r="829" spans="1:8" ht="15">
      <c r="A829" s="38">
        <v>2020</v>
      </c>
      <c r="B829" s="38">
        <v>7</v>
      </c>
      <c r="C829" s="38" t="s">
        <v>44</v>
      </c>
      <c r="D829" s="8" t="str">
        <f t="shared" si="25"/>
        <v>Diesel 2</v>
      </c>
      <c r="E829" s="39">
        <f>282.321322369999+0.59817271</f>
        <v>282.91949507999902</v>
      </c>
      <c r="F829" s="38" t="str">
        <f>VLOOKUP(D829,EXPORT_CLASE!$A$2:$B$48,2,FALSE)</f>
        <v>Diesel 2/DB5</v>
      </c>
      <c r="G829" s="38" t="s">
        <v>9</v>
      </c>
      <c r="H829" s="38" t="str">
        <f t="shared" si="24"/>
        <v>01/7/2020</v>
      </c>
    </row>
    <row r="830" spans="1:8" ht="15">
      <c r="A830" s="38">
        <v>2020</v>
      </c>
      <c r="B830" s="38">
        <v>7</v>
      </c>
      <c r="C830" s="38" t="s">
        <v>45</v>
      </c>
      <c r="D830" s="8" t="str">
        <f t="shared" si="25"/>
        <v>MGO / Bunkers</v>
      </c>
      <c r="E830" s="39"/>
      <c r="F830" s="38" t="str">
        <f>VLOOKUP(D830,EXPORT_CLASE!$A$2:$B$48,2,FALSE)</f>
        <v>Bunkers</v>
      </c>
      <c r="G830" s="38" t="s">
        <v>9</v>
      </c>
      <c r="H830" s="38" t="str">
        <f t="shared" si="24"/>
        <v>01/7/2020</v>
      </c>
    </row>
    <row r="831" spans="1:8" ht="15">
      <c r="A831" s="38">
        <v>2020</v>
      </c>
      <c r="B831" s="38">
        <v>7</v>
      </c>
      <c r="C831" s="38" t="s">
        <v>46</v>
      </c>
      <c r="D831" s="8" t="str">
        <f t="shared" si="25"/>
        <v>Residual 6</v>
      </c>
      <c r="E831" s="39">
        <v>177.54659716</v>
      </c>
      <c r="F831" s="38" t="str">
        <f>VLOOKUP(D831,EXPORT_CLASE!$A$2:$B$48,2,FALSE)</f>
        <v>Residuales</v>
      </c>
      <c r="G831" s="38" t="s">
        <v>9</v>
      </c>
      <c r="H831" s="38" t="str">
        <f t="shared" si="24"/>
        <v>01/7/2020</v>
      </c>
    </row>
    <row r="832" spans="1:8" ht="15">
      <c r="A832" s="38">
        <v>2020</v>
      </c>
      <c r="B832" s="38">
        <v>7</v>
      </c>
      <c r="C832" s="38" t="s">
        <v>30</v>
      </c>
      <c r="D832" s="8" t="str">
        <f t="shared" si="25"/>
        <v>Residual 500</v>
      </c>
      <c r="E832" s="39"/>
      <c r="F832" s="38" t="str">
        <f>VLOOKUP(D832,EXPORT_CLASE!$A$2:$B$48,2,FALSE)</f>
        <v>Residuales</v>
      </c>
      <c r="G832" s="38" t="s">
        <v>9</v>
      </c>
      <c r="H832" s="38" t="str">
        <f t="shared" si="24"/>
        <v>01/7/2020</v>
      </c>
    </row>
    <row r="833" spans="1:8" ht="15">
      <c r="A833" s="38">
        <v>2020</v>
      </c>
      <c r="B833" s="38">
        <v>7</v>
      </c>
      <c r="C833" s="38" t="s">
        <v>31</v>
      </c>
      <c r="D833" s="8" t="str">
        <f t="shared" si="25"/>
        <v>Fuel Oil</v>
      </c>
      <c r="E833" s="39">
        <v>339.58117372000004</v>
      </c>
      <c r="F833" s="38" t="str">
        <f>VLOOKUP(D833,EXPORT_CLASE!$A$2:$B$48,2,FALSE)</f>
        <v>Gasolinas/Nafta</v>
      </c>
      <c r="G833" s="38" t="s">
        <v>9</v>
      </c>
      <c r="H833" s="38" t="str">
        <f t="shared" si="24"/>
        <v>01/7/2020</v>
      </c>
    </row>
    <row r="834" spans="1:8" ht="15">
      <c r="A834" s="38">
        <v>2020</v>
      </c>
      <c r="B834" s="38">
        <v>7</v>
      </c>
      <c r="C834" s="38" t="s">
        <v>47</v>
      </c>
      <c r="D834" s="8" t="str">
        <f t="shared" si="25"/>
        <v>Otros</v>
      </c>
      <c r="E834" s="39">
        <v>22.433108880000002</v>
      </c>
      <c r="F834" s="38" t="str">
        <f>VLOOKUP(D834,EXPORT_CLASE!$A$2:$B$48,2,FALSE)</f>
        <v>Otros</v>
      </c>
      <c r="G834" s="38" t="s">
        <v>9</v>
      </c>
      <c r="H834" s="38" t="str">
        <f t="shared" si="24"/>
        <v>01/7/2020</v>
      </c>
    </row>
    <row r="835" spans="1:8" ht="15">
      <c r="A835" s="38">
        <v>2020</v>
      </c>
      <c r="B835" s="38">
        <v>7</v>
      </c>
      <c r="C835" s="38" t="s">
        <v>32</v>
      </c>
      <c r="D835" s="8" t="str">
        <f t="shared" si="25"/>
        <v>Bases Lubricantes</v>
      </c>
      <c r="E835" s="39">
        <v>3.8849726865337761E-2</v>
      </c>
      <c r="F835" s="38" t="str">
        <f>VLOOKUP(D835,EXPORT_CLASE!$A$2:$B$48,2,FALSE)</f>
        <v>Otros</v>
      </c>
      <c r="G835" s="38" t="s">
        <v>9</v>
      </c>
      <c r="H835" s="38" t="str">
        <f t="shared" ref="H835:H898" si="26">"01/"&amp;B835&amp;"/"&amp;A835</f>
        <v>01/7/2020</v>
      </c>
    </row>
    <row r="836" spans="1:8" ht="15">
      <c r="A836" s="38">
        <v>2020</v>
      </c>
      <c r="B836" s="38">
        <v>7</v>
      </c>
      <c r="C836" s="38" t="s">
        <v>33</v>
      </c>
      <c r="D836" s="8" t="str">
        <f t="shared" ref="D836:D899" si="27">TRIM(C836)</f>
        <v>Aceites Lubricantes</v>
      </c>
      <c r="E836" s="39">
        <v>4.4587682993102984</v>
      </c>
      <c r="F836" s="38" t="str">
        <f>VLOOKUP(D836,EXPORT_CLASE!$A$2:$B$48,2,FALSE)</f>
        <v>Otros</v>
      </c>
      <c r="G836" s="38" t="s">
        <v>9</v>
      </c>
      <c r="H836" s="38" t="str">
        <f t="shared" si="26"/>
        <v>01/7/2020</v>
      </c>
    </row>
    <row r="837" spans="1:8" ht="15">
      <c r="A837" s="38">
        <v>2020</v>
      </c>
      <c r="B837" s="38">
        <v>7</v>
      </c>
      <c r="C837" s="38" t="s">
        <v>34</v>
      </c>
      <c r="D837" s="8" t="str">
        <f t="shared" si="27"/>
        <v>Grasas Lubricantes</v>
      </c>
      <c r="E837" s="39">
        <v>0.27038233474307866</v>
      </c>
      <c r="F837" s="38" t="str">
        <f>VLOOKUP(D837,EXPORT_CLASE!$A$2:$B$48,2,FALSE)</f>
        <v>Otros</v>
      </c>
      <c r="G837" s="38" t="s">
        <v>9</v>
      </c>
      <c r="H837" s="38" t="str">
        <f t="shared" si="26"/>
        <v>01/7/2020</v>
      </c>
    </row>
    <row r="838" spans="1:8" ht="15">
      <c r="A838" s="38">
        <v>2020</v>
      </c>
      <c r="B838" s="38">
        <v>8</v>
      </c>
      <c r="C838" s="38" t="s">
        <v>35</v>
      </c>
      <c r="D838" s="8" t="str">
        <f t="shared" si="27"/>
        <v>Crudo</v>
      </c>
      <c r="E838" s="39"/>
      <c r="F838" s="38" t="str">
        <f>VLOOKUP(D838,EXPORT_CLASE!$A$2:$B$48,2,FALSE)</f>
        <v>Petróleo</v>
      </c>
      <c r="G838" s="38" t="s">
        <v>9</v>
      </c>
      <c r="H838" s="38" t="str">
        <f t="shared" si="26"/>
        <v>01/8/2020</v>
      </c>
    </row>
    <row r="839" spans="1:8" ht="15">
      <c r="A839" s="38">
        <v>2020</v>
      </c>
      <c r="B839" s="38">
        <v>8</v>
      </c>
      <c r="C839" s="38" t="s">
        <v>28</v>
      </c>
      <c r="D839" s="8" t="str">
        <f t="shared" si="27"/>
        <v>GNL</v>
      </c>
      <c r="E839" s="39">
        <v>5168.1209213400007</v>
      </c>
      <c r="F839" s="38" t="str">
        <f>VLOOKUP(D839,EXPORT_CLASE!$A$2:$B$48,2,FALSE)</f>
        <v>Gas Natural Licuado (GNL)</v>
      </c>
      <c r="G839" s="38" t="s">
        <v>9</v>
      </c>
      <c r="H839" s="38" t="str">
        <f t="shared" si="26"/>
        <v>01/8/2020</v>
      </c>
    </row>
    <row r="840" spans="1:8" ht="15">
      <c r="A840" s="38">
        <v>2020</v>
      </c>
      <c r="B840" s="38">
        <v>8</v>
      </c>
      <c r="C840" s="38" t="s">
        <v>11</v>
      </c>
      <c r="D840" s="8" t="str">
        <f t="shared" si="27"/>
        <v>GLP</v>
      </c>
      <c r="E840" s="39"/>
      <c r="F840" s="38" t="str">
        <f>VLOOKUP(D840,EXPORT_CLASE!$A$2:$B$48,2,FALSE)</f>
        <v>GLP/Propano/Butano</v>
      </c>
      <c r="G840" s="38" t="s">
        <v>9</v>
      </c>
      <c r="H840" s="38" t="str">
        <f t="shared" si="26"/>
        <v>01/8/2020</v>
      </c>
    </row>
    <row r="841" spans="1:8" ht="15">
      <c r="A841" s="38">
        <v>2020</v>
      </c>
      <c r="B841" s="38">
        <v>8</v>
      </c>
      <c r="C841" s="38" t="s">
        <v>37</v>
      </c>
      <c r="D841" s="8" t="str">
        <f t="shared" si="27"/>
        <v>Butano</v>
      </c>
      <c r="E841" s="39"/>
      <c r="F841" s="38" t="str">
        <f>VLOOKUP(D841,EXPORT_CLASE!$A$2:$B$48,2,FALSE)</f>
        <v>GLP/Propano/Butano</v>
      </c>
      <c r="G841" s="38" t="s">
        <v>9</v>
      </c>
      <c r="H841" s="38" t="str">
        <f t="shared" si="26"/>
        <v>01/8/2020</v>
      </c>
    </row>
    <row r="842" spans="1:8" ht="15">
      <c r="A842" s="38">
        <v>2020</v>
      </c>
      <c r="B842" s="38">
        <v>8</v>
      </c>
      <c r="C842" s="38" t="s">
        <v>38</v>
      </c>
      <c r="D842" s="8" t="str">
        <f t="shared" si="27"/>
        <v>Propano</v>
      </c>
      <c r="E842" s="39"/>
      <c r="F842" s="38" t="str">
        <f>VLOOKUP(D842,EXPORT_CLASE!$A$2:$B$48,2,FALSE)</f>
        <v>GLP/Propano/Butano</v>
      </c>
      <c r="G842" s="38" t="s">
        <v>9</v>
      </c>
      <c r="H842" s="38" t="str">
        <f t="shared" si="26"/>
        <v>01/8/2020</v>
      </c>
    </row>
    <row r="843" spans="1:8" ht="15">
      <c r="A843" s="38">
        <v>2020</v>
      </c>
      <c r="B843" s="38">
        <v>8</v>
      </c>
      <c r="C843" s="38" t="s">
        <v>39</v>
      </c>
      <c r="D843" s="8" t="str">
        <f t="shared" si="27"/>
        <v>Gasolina Natural</v>
      </c>
      <c r="E843" s="39"/>
      <c r="F843" s="38" t="str">
        <f>VLOOKUP(D843,EXPORT_CLASE!$A$2:$B$48,2,FALSE)</f>
        <v>Gasolinas/Nafta</v>
      </c>
      <c r="G843" s="38" t="s">
        <v>9</v>
      </c>
      <c r="H843" s="38" t="str">
        <f t="shared" si="26"/>
        <v>01/8/2020</v>
      </c>
    </row>
    <row r="844" spans="1:8" ht="15">
      <c r="A844" s="38">
        <v>2020</v>
      </c>
      <c r="B844" s="38">
        <v>8</v>
      </c>
      <c r="C844" s="38" t="s">
        <v>40</v>
      </c>
      <c r="D844" s="8" t="str">
        <f t="shared" si="27"/>
        <v>Nafta</v>
      </c>
      <c r="E844" s="39">
        <v>990.82144600928427</v>
      </c>
      <c r="F844" s="38" t="str">
        <f>VLOOKUP(D844,EXPORT_CLASE!$A$2:$B$48,2,FALSE)</f>
        <v>Gasolinas/Nafta</v>
      </c>
      <c r="G844" s="38" t="s">
        <v>9</v>
      </c>
      <c r="H844" s="38" t="str">
        <f t="shared" si="26"/>
        <v>01/8/2020</v>
      </c>
    </row>
    <row r="845" spans="1:8" ht="15">
      <c r="A845" s="38">
        <v>2020</v>
      </c>
      <c r="B845" s="38">
        <v>8</v>
      </c>
      <c r="C845" s="38" t="s">
        <v>41</v>
      </c>
      <c r="D845" s="8" t="str">
        <f t="shared" si="27"/>
        <v>Turbo Jet A-1 / Keroturbo</v>
      </c>
      <c r="E845" s="39">
        <v>238.89512462999997</v>
      </c>
      <c r="F845" s="38" t="str">
        <f>VLOOKUP(D845,EXPORT_CLASE!$A$2:$B$48,2,FALSE)</f>
        <v>Keroturbo</v>
      </c>
      <c r="G845" s="38" t="s">
        <v>9</v>
      </c>
      <c r="H845" s="38" t="str">
        <f t="shared" si="26"/>
        <v>01/8/2020</v>
      </c>
    </row>
    <row r="846" spans="1:8" ht="15">
      <c r="A846" s="38">
        <v>2020</v>
      </c>
      <c r="B846" s="38">
        <v>8</v>
      </c>
      <c r="C846" s="38" t="s">
        <v>42</v>
      </c>
      <c r="D846" s="8" t="str">
        <f t="shared" si="27"/>
        <v>MDBS</v>
      </c>
      <c r="E846" s="39"/>
      <c r="F846" s="38" t="str">
        <f>VLOOKUP(D846,EXPORT_CLASE!$A$2:$B$48,2,FALSE)</f>
        <v>Otros</v>
      </c>
      <c r="G846" s="38" t="s">
        <v>9</v>
      </c>
      <c r="H846" s="38" t="str">
        <f t="shared" si="26"/>
        <v>01/8/2020</v>
      </c>
    </row>
    <row r="847" spans="1:8" ht="15">
      <c r="A847" s="38">
        <v>2020</v>
      </c>
      <c r="B847" s="38">
        <v>8</v>
      </c>
      <c r="C847" s="38" t="s">
        <v>43</v>
      </c>
      <c r="D847" s="8" t="str">
        <f t="shared" si="27"/>
        <v>Diesel B-5 / VGO</v>
      </c>
      <c r="E847" s="39"/>
      <c r="F847" s="38" t="str">
        <f>VLOOKUP(D847,EXPORT_CLASE!$A$2:$B$48,2,FALSE)</f>
        <v>Diesel 2/DB5</v>
      </c>
      <c r="G847" s="38" t="s">
        <v>9</v>
      </c>
      <c r="H847" s="38" t="str">
        <f t="shared" si="26"/>
        <v>01/8/2020</v>
      </c>
    </row>
    <row r="848" spans="1:8" ht="15">
      <c r="A848" s="38">
        <v>2020</v>
      </c>
      <c r="B848" s="38">
        <v>8</v>
      </c>
      <c r="C848" s="38" t="s">
        <v>44</v>
      </c>
      <c r="D848" s="8" t="str">
        <f t="shared" si="27"/>
        <v>Diesel 2</v>
      </c>
      <c r="E848" s="39">
        <v>156.50861027999997</v>
      </c>
      <c r="F848" s="38" t="str">
        <f>VLOOKUP(D848,EXPORT_CLASE!$A$2:$B$48,2,FALSE)</f>
        <v>Diesel 2/DB5</v>
      </c>
      <c r="G848" s="38" t="s">
        <v>9</v>
      </c>
      <c r="H848" s="38" t="str">
        <f t="shared" si="26"/>
        <v>01/8/2020</v>
      </c>
    </row>
    <row r="849" spans="1:8" ht="15">
      <c r="A849" s="38">
        <v>2020</v>
      </c>
      <c r="B849" s="38">
        <v>8</v>
      </c>
      <c r="C849" s="38" t="s">
        <v>45</v>
      </c>
      <c r="D849" s="8" t="str">
        <f t="shared" si="27"/>
        <v>MGO / Bunkers</v>
      </c>
      <c r="E849" s="39"/>
      <c r="F849" s="38" t="str">
        <f>VLOOKUP(D849,EXPORT_CLASE!$A$2:$B$48,2,FALSE)</f>
        <v>Bunkers</v>
      </c>
      <c r="G849" s="38" t="s">
        <v>9</v>
      </c>
      <c r="H849" s="38" t="str">
        <f t="shared" si="26"/>
        <v>01/8/2020</v>
      </c>
    </row>
    <row r="850" spans="1:8" ht="15">
      <c r="A850" s="38">
        <v>2020</v>
      </c>
      <c r="B850" s="38">
        <v>8</v>
      </c>
      <c r="C850" s="38" t="s">
        <v>46</v>
      </c>
      <c r="D850" s="8" t="str">
        <f t="shared" si="27"/>
        <v>Residual 6</v>
      </c>
      <c r="E850" s="39">
        <v>113.10577989000002</v>
      </c>
      <c r="F850" s="38" t="str">
        <f>VLOOKUP(D850,EXPORT_CLASE!$A$2:$B$48,2,FALSE)</f>
        <v>Residuales</v>
      </c>
      <c r="G850" s="38" t="s">
        <v>9</v>
      </c>
      <c r="H850" s="38" t="str">
        <f t="shared" si="26"/>
        <v>01/8/2020</v>
      </c>
    </row>
    <row r="851" spans="1:8" ht="15">
      <c r="A851" s="38">
        <v>2020</v>
      </c>
      <c r="B851" s="38">
        <v>8</v>
      </c>
      <c r="C851" s="38" t="s">
        <v>30</v>
      </c>
      <c r="D851" s="8" t="str">
        <f t="shared" si="27"/>
        <v>Residual 500</v>
      </c>
      <c r="E851" s="39"/>
      <c r="F851" s="38" t="str">
        <f>VLOOKUP(D851,EXPORT_CLASE!$A$2:$B$48,2,FALSE)</f>
        <v>Residuales</v>
      </c>
      <c r="G851" s="38" t="s">
        <v>9</v>
      </c>
      <c r="H851" s="38" t="str">
        <f t="shared" si="26"/>
        <v>01/8/2020</v>
      </c>
    </row>
    <row r="852" spans="1:8" ht="15">
      <c r="A852" s="38">
        <v>2020</v>
      </c>
      <c r="B852" s="38">
        <v>8</v>
      </c>
      <c r="C852" s="38" t="s">
        <v>31</v>
      </c>
      <c r="D852" s="8" t="str">
        <f t="shared" si="27"/>
        <v>Fuel Oil</v>
      </c>
      <c r="E852" s="39"/>
      <c r="F852" s="38" t="str">
        <f>VLOOKUP(D852,EXPORT_CLASE!$A$2:$B$48,2,FALSE)</f>
        <v>Gasolinas/Nafta</v>
      </c>
      <c r="G852" s="38" t="s">
        <v>9</v>
      </c>
      <c r="H852" s="38" t="str">
        <f t="shared" si="26"/>
        <v>01/8/2020</v>
      </c>
    </row>
    <row r="853" spans="1:8" ht="15">
      <c r="A853" s="38">
        <v>2020</v>
      </c>
      <c r="B853" s="38">
        <v>8</v>
      </c>
      <c r="C853" s="38" t="s">
        <v>47</v>
      </c>
      <c r="D853" s="8" t="str">
        <f t="shared" si="27"/>
        <v>Otros</v>
      </c>
      <c r="E853" s="39">
        <v>83.36798078999999</v>
      </c>
      <c r="F853" s="38" t="str">
        <f>VLOOKUP(D853,EXPORT_CLASE!$A$2:$B$48,2,FALSE)</f>
        <v>Otros</v>
      </c>
      <c r="G853" s="38" t="s">
        <v>9</v>
      </c>
      <c r="H853" s="38" t="str">
        <f t="shared" si="26"/>
        <v>01/8/2020</v>
      </c>
    </row>
    <row r="854" spans="1:8" ht="15">
      <c r="A854" s="38">
        <v>2020</v>
      </c>
      <c r="B854" s="38">
        <v>8</v>
      </c>
      <c r="C854" s="38" t="s">
        <v>32</v>
      </c>
      <c r="D854" s="8" t="str">
        <f t="shared" si="27"/>
        <v>Bases Lubricantes</v>
      </c>
      <c r="E854" s="39">
        <v>0.29712151077109633</v>
      </c>
      <c r="F854" s="38" t="str">
        <f>VLOOKUP(D854,EXPORT_CLASE!$A$2:$B$48,2,FALSE)</f>
        <v>Otros</v>
      </c>
      <c r="G854" s="38" t="s">
        <v>9</v>
      </c>
      <c r="H854" s="38" t="str">
        <f t="shared" si="26"/>
        <v>01/8/2020</v>
      </c>
    </row>
    <row r="855" spans="1:8" ht="15">
      <c r="A855" s="38">
        <v>2020</v>
      </c>
      <c r="B855" s="38">
        <v>8</v>
      </c>
      <c r="C855" s="38" t="s">
        <v>33</v>
      </c>
      <c r="D855" s="8" t="str">
        <f t="shared" si="27"/>
        <v>Aceites Lubricantes</v>
      </c>
      <c r="E855" s="39">
        <v>3.4885373909467332</v>
      </c>
      <c r="F855" s="38" t="str">
        <f>VLOOKUP(D855,EXPORT_CLASE!$A$2:$B$48,2,FALSE)</f>
        <v>Otros</v>
      </c>
      <c r="G855" s="38" t="s">
        <v>9</v>
      </c>
      <c r="H855" s="38" t="str">
        <f t="shared" si="26"/>
        <v>01/8/2020</v>
      </c>
    </row>
    <row r="856" spans="1:8" ht="15">
      <c r="A856" s="38">
        <v>2020</v>
      </c>
      <c r="B856" s="38">
        <v>8</v>
      </c>
      <c r="C856" s="38" t="s">
        <v>34</v>
      </c>
      <c r="D856" s="8" t="str">
        <f t="shared" si="27"/>
        <v>Grasas Lubricantes</v>
      </c>
      <c r="E856" s="39">
        <v>6.1655652864673324E-2</v>
      </c>
      <c r="F856" s="38" t="str">
        <f>VLOOKUP(D856,EXPORT_CLASE!$A$2:$B$48,2,FALSE)</f>
        <v>Otros</v>
      </c>
      <c r="G856" s="38" t="s">
        <v>9</v>
      </c>
      <c r="H856" s="38" t="str">
        <f t="shared" si="26"/>
        <v>01/8/2020</v>
      </c>
    </row>
    <row r="857" spans="1:8" ht="15">
      <c r="A857" s="38">
        <v>2020</v>
      </c>
      <c r="B857" s="38">
        <v>9</v>
      </c>
      <c r="C857" s="38" t="s">
        <v>35</v>
      </c>
      <c r="D857" s="8" t="str">
        <f t="shared" si="27"/>
        <v>Crudo</v>
      </c>
      <c r="E857" s="39"/>
      <c r="F857" s="38" t="str">
        <f>VLOOKUP(D857,EXPORT_CLASE!$A$2:$B$48,2,FALSE)</f>
        <v>Petróleo</v>
      </c>
      <c r="G857" s="38" t="s">
        <v>9</v>
      </c>
      <c r="H857" s="38" t="str">
        <f t="shared" si="26"/>
        <v>01/9/2020</v>
      </c>
    </row>
    <row r="858" spans="1:8" ht="15">
      <c r="A858" s="38">
        <v>2020</v>
      </c>
      <c r="B858" s="38">
        <v>9</v>
      </c>
      <c r="C858" s="38" t="s">
        <v>28</v>
      </c>
      <c r="D858" s="8" t="str">
        <f t="shared" si="27"/>
        <v>GNL</v>
      </c>
      <c r="E858" s="39">
        <v>8036.4792991399991</v>
      </c>
      <c r="F858" s="38" t="str">
        <f>VLOOKUP(D858,EXPORT_CLASE!$A$2:$B$48,2,FALSE)</f>
        <v>Gas Natural Licuado (GNL)</v>
      </c>
      <c r="G858" s="38" t="s">
        <v>9</v>
      </c>
      <c r="H858" s="38" t="str">
        <f t="shared" si="26"/>
        <v>01/9/2020</v>
      </c>
    </row>
    <row r="859" spans="1:8" ht="15">
      <c r="A859" s="38">
        <v>2020</v>
      </c>
      <c r="B859" s="38">
        <v>9</v>
      </c>
      <c r="C859" s="38" t="s">
        <v>11</v>
      </c>
      <c r="D859" s="8" t="str">
        <f t="shared" si="27"/>
        <v>GLP</v>
      </c>
      <c r="E859" s="39"/>
      <c r="F859" s="38" t="str">
        <f>VLOOKUP(D859,EXPORT_CLASE!$A$2:$B$48,2,FALSE)</f>
        <v>GLP/Propano/Butano</v>
      </c>
      <c r="G859" s="38" t="s">
        <v>9</v>
      </c>
      <c r="H859" s="38" t="str">
        <f t="shared" si="26"/>
        <v>01/9/2020</v>
      </c>
    </row>
    <row r="860" spans="1:8" ht="15">
      <c r="A860" s="38">
        <v>2020</v>
      </c>
      <c r="B860" s="38">
        <v>9</v>
      </c>
      <c r="C860" s="38" t="s">
        <v>37</v>
      </c>
      <c r="D860" s="8" t="str">
        <f t="shared" si="27"/>
        <v>Butano</v>
      </c>
      <c r="E860" s="39"/>
      <c r="F860" s="38" t="str">
        <f>VLOOKUP(D860,EXPORT_CLASE!$A$2:$B$48,2,FALSE)</f>
        <v>GLP/Propano/Butano</v>
      </c>
      <c r="G860" s="38" t="s">
        <v>9</v>
      </c>
      <c r="H860" s="38" t="str">
        <f t="shared" si="26"/>
        <v>01/9/2020</v>
      </c>
    </row>
    <row r="861" spans="1:8" ht="15">
      <c r="A861" s="38">
        <v>2020</v>
      </c>
      <c r="B861" s="38">
        <v>9</v>
      </c>
      <c r="C861" s="38" t="s">
        <v>38</v>
      </c>
      <c r="D861" s="8" t="str">
        <f t="shared" si="27"/>
        <v>Propano</v>
      </c>
      <c r="E861" s="39"/>
      <c r="F861" s="38" t="str">
        <f>VLOOKUP(D861,EXPORT_CLASE!$A$2:$B$48,2,FALSE)</f>
        <v>GLP/Propano/Butano</v>
      </c>
      <c r="G861" s="38" t="s">
        <v>9</v>
      </c>
      <c r="H861" s="38" t="str">
        <f t="shared" si="26"/>
        <v>01/9/2020</v>
      </c>
    </row>
    <row r="862" spans="1:8" ht="15">
      <c r="A862" s="38">
        <v>2020</v>
      </c>
      <c r="B862" s="38">
        <v>9</v>
      </c>
      <c r="C862" s="38" t="s">
        <v>39</v>
      </c>
      <c r="D862" s="8" t="str">
        <f t="shared" si="27"/>
        <v>Gasolina Natural</v>
      </c>
      <c r="E862" s="39"/>
      <c r="F862" s="38" t="str">
        <f>VLOOKUP(D862,EXPORT_CLASE!$A$2:$B$48,2,FALSE)</f>
        <v>Gasolinas/Nafta</v>
      </c>
      <c r="G862" s="38" t="s">
        <v>9</v>
      </c>
      <c r="H862" s="38" t="str">
        <f t="shared" si="26"/>
        <v>01/9/2020</v>
      </c>
    </row>
    <row r="863" spans="1:8" ht="15">
      <c r="A863" s="38">
        <v>2020</v>
      </c>
      <c r="B863" s="38">
        <v>9</v>
      </c>
      <c r="C863" s="38" t="s">
        <v>40</v>
      </c>
      <c r="D863" s="8" t="str">
        <f t="shared" si="27"/>
        <v>Nafta</v>
      </c>
      <c r="E863" s="39">
        <v>990.03028128999995</v>
      </c>
      <c r="F863" s="38" t="str">
        <f>VLOOKUP(D863,EXPORT_CLASE!$A$2:$B$48,2,FALSE)</f>
        <v>Gasolinas/Nafta</v>
      </c>
      <c r="G863" s="38" t="s">
        <v>9</v>
      </c>
      <c r="H863" s="38" t="str">
        <f t="shared" si="26"/>
        <v>01/9/2020</v>
      </c>
    </row>
    <row r="864" spans="1:8" ht="15">
      <c r="A864" s="38">
        <v>2020</v>
      </c>
      <c r="B864" s="38">
        <v>9</v>
      </c>
      <c r="C864" s="38" t="s">
        <v>41</v>
      </c>
      <c r="D864" s="8" t="str">
        <f t="shared" si="27"/>
        <v>Turbo Jet A-1 / Keroturbo</v>
      </c>
      <c r="E864" s="39">
        <v>352.23114996999999</v>
      </c>
      <c r="F864" s="38" t="str">
        <f>VLOOKUP(D864,EXPORT_CLASE!$A$2:$B$48,2,FALSE)</f>
        <v>Keroturbo</v>
      </c>
      <c r="G864" s="38" t="s">
        <v>9</v>
      </c>
      <c r="H864" s="38" t="str">
        <f t="shared" si="26"/>
        <v>01/9/2020</v>
      </c>
    </row>
    <row r="865" spans="1:8" ht="15">
      <c r="A865" s="38">
        <v>2020</v>
      </c>
      <c r="B865" s="38">
        <v>9</v>
      </c>
      <c r="C865" s="38" t="s">
        <v>42</v>
      </c>
      <c r="D865" s="8" t="str">
        <f t="shared" si="27"/>
        <v>MDBS</v>
      </c>
      <c r="E865" s="39"/>
      <c r="F865" s="38" t="str">
        <f>VLOOKUP(D865,EXPORT_CLASE!$A$2:$B$48,2,FALSE)</f>
        <v>Otros</v>
      </c>
      <c r="G865" s="38" t="s">
        <v>9</v>
      </c>
      <c r="H865" s="38" t="str">
        <f t="shared" si="26"/>
        <v>01/9/2020</v>
      </c>
    </row>
    <row r="866" spans="1:8" ht="15">
      <c r="A866" s="38">
        <v>2020</v>
      </c>
      <c r="B866" s="38">
        <v>9</v>
      </c>
      <c r="C866" s="38" t="s">
        <v>43</v>
      </c>
      <c r="D866" s="8" t="str">
        <f t="shared" si="27"/>
        <v>Diesel B-5 / VGO</v>
      </c>
      <c r="E866" s="39"/>
      <c r="F866" s="38" t="str">
        <f>VLOOKUP(D866,EXPORT_CLASE!$A$2:$B$48,2,FALSE)</f>
        <v>Diesel 2/DB5</v>
      </c>
      <c r="G866" s="38" t="s">
        <v>9</v>
      </c>
      <c r="H866" s="38" t="str">
        <f t="shared" si="26"/>
        <v>01/9/2020</v>
      </c>
    </row>
    <row r="867" spans="1:8" ht="15">
      <c r="A867" s="38">
        <v>2020</v>
      </c>
      <c r="B867" s="38">
        <v>9</v>
      </c>
      <c r="C867" s="38" t="s">
        <v>44</v>
      </c>
      <c r="D867" s="8" t="str">
        <f t="shared" si="27"/>
        <v>Diesel 2</v>
      </c>
      <c r="E867" s="39">
        <v>262.87915880999896</v>
      </c>
      <c r="F867" s="38" t="str">
        <f>VLOOKUP(D867,EXPORT_CLASE!$A$2:$B$48,2,FALSE)</f>
        <v>Diesel 2/DB5</v>
      </c>
      <c r="G867" s="38" t="s">
        <v>9</v>
      </c>
      <c r="H867" s="38" t="str">
        <f t="shared" si="26"/>
        <v>01/9/2020</v>
      </c>
    </row>
    <row r="868" spans="1:8" ht="15">
      <c r="A868" s="38">
        <v>2020</v>
      </c>
      <c r="B868" s="38">
        <v>9</v>
      </c>
      <c r="C868" s="38" t="s">
        <v>45</v>
      </c>
      <c r="D868" s="8" t="str">
        <f t="shared" si="27"/>
        <v>MGO / Bunkers</v>
      </c>
      <c r="E868" s="39"/>
      <c r="F868" s="38" t="str">
        <f>VLOOKUP(D868,EXPORT_CLASE!$A$2:$B$48,2,FALSE)</f>
        <v>Bunkers</v>
      </c>
      <c r="G868" s="38" t="s">
        <v>9</v>
      </c>
      <c r="H868" s="38" t="str">
        <f t="shared" si="26"/>
        <v>01/9/2020</v>
      </c>
    </row>
    <row r="869" spans="1:8" ht="15">
      <c r="A869" s="38">
        <v>2020</v>
      </c>
      <c r="B869" s="38">
        <v>9</v>
      </c>
      <c r="C869" s="38" t="s">
        <v>46</v>
      </c>
      <c r="D869" s="8" t="str">
        <f t="shared" si="27"/>
        <v>Residual 6</v>
      </c>
      <c r="E869" s="39">
        <v>200.75008637000002</v>
      </c>
      <c r="F869" s="38" t="str">
        <f>VLOOKUP(D869,EXPORT_CLASE!$A$2:$B$48,2,FALSE)</f>
        <v>Residuales</v>
      </c>
      <c r="G869" s="38" t="s">
        <v>9</v>
      </c>
      <c r="H869" s="38" t="str">
        <f t="shared" si="26"/>
        <v>01/9/2020</v>
      </c>
    </row>
    <row r="870" spans="1:8" ht="15">
      <c r="A870" s="38">
        <v>2020</v>
      </c>
      <c r="B870" s="38">
        <v>9</v>
      </c>
      <c r="C870" s="38" t="s">
        <v>30</v>
      </c>
      <c r="D870" s="8" t="str">
        <f t="shared" si="27"/>
        <v>Residual 500</v>
      </c>
      <c r="E870" s="39"/>
      <c r="F870" s="38" t="str">
        <f>VLOOKUP(D870,EXPORT_CLASE!$A$2:$B$48,2,FALSE)</f>
        <v>Residuales</v>
      </c>
      <c r="G870" s="38" t="s">
        <v>9</v>
      </c>
      <c r="H870" s="38" t="str">
        <f t="shared" si="26"/>
        <v>01/9/2020</v>
      </c>
    </row>
    <row r="871" spans="1:8" ht="15">
      <c r="A871" s="38">
        <v>2020</v>
      </c>
      <c r="B871" s="38">
        <v>9</v>
      </c>
      <c r="C871" s="38" t="s">
        <v>31</v>
      </c>
      <c r="D871" s="8" t="str">
        <f t="shared" si="27"/>
        <v>Fuel Oil</v>
      </c>
      <c r="E871" s="39"/>
      <c r="F871" s="38" t="str">
        <f>VLOOKUP(D871,EXPORT_CLASE!$A$2:$B$48,2,FALSE)</f>
        <v>Gasolinas/Nafta</v>
      </c>
      <c r="G871" s="38" t="s">
        <v>9</v>
      </c>
      <c r="H871" s="38" t="str">
        <f t="shared" si="26"/>
        <v>01/9/2020</v>
      </c>
    </row>
    <row r="872" spans="1:8" ht="15">
      <c r="A872" s="38">
        <v>2020</v>
      </c>
      <c r="B872" s="38">
        <v>9</v>
      </c>
      <c r="C872" s="38" t="s">
        <v>47</v>
      </c>
      <c r="D872" s="8" t="str">
        <f t="shared" si="27"/>
        <v>Otros</v>
      </c>
      <c r="E872" s="39">
        <v>65.739834360000003</v>
      </c>
      <c r="F872" s="38" t="str">
        <f>VLOOKUP(D872,EXPORT_CLASE!$A$2:$B$48,2,FALSE)</f>
        <v>Otros</v>
      </c>
      <c r="G872" s="38" t="s">
        <v>9</v>
      </c>
      <c r="H872" s="38" t="str">
        <f t="shared" si="26"/>
        <v>01/9/2020</v>
      </c>
    </row>
    <row r="873" spans="1:8" ht="15">
      <c r="A873" s="38">
        <v>2020</v>
      </c>
      <c r="B873" s="38">
        <v>9</v>
      </c>
      <c r="C873" s="38" t="s">
        <v>32</v>
      </c>
      <c r="D873" s="8" t="str">
        <f t="shared" si="27"/>
        <v>Bases Lubricantes</v>
      </c>
      <c r="E873" s="39">
        <v>0.6108777770219268</v>
      </c>
      <c r="F873" s="38" t="str">
        <f>VLOOKUP(D873,EXPORT_CLASE!$A$2:$B$48,2,FALSE)</f>
        <v>Otros</v>
      </c>
      <c r="G873" s="38" t="s">
        <v>9</v>
      </c>
      <c r="H873" s="38" t="str">
        <f t="shared" si="26"/>
        <v>01/9/2020</v>
      </c>
    </row>
    <row r="874" spans="1:8" ht="15">
      <c r="A874" s="38">
        <v>2020</v>
      </c>
      <c r="B874" s="38">
        <v>9</v>
      </c>
      <c r="C874" s="38" t="s">
        <v>33</v>
      </c>
      <c r="D874" s="8" t="str">
        <f t="shared" si="27"/>
        <v>Aceites Lubricantes</v>
      </c>
      <c r="E874" s="39">
        <v>6.3630144536053184</v>
      </c>
      <c r="F874" s="38" t="str">
        <f>VLOOKUP(D874,EXPORT_CLASE!$A$2:$B$48,2,FALSE)</f>
        <v>Otros</v>
      </c>
      <c r="G874" s="38" t="s">
        <v>9</v>
      </c>
      <c r="H874" s="38" t="str">
        <f t="shared" si="26"/>
        <v>01/9/2020</v>
      </c>
    </row>
    <row r="875" spans="1:8" ht="15">
      <c r="A875" s="38">
        <v>2020</v>
      </c>
      <c r="B875" s="38">
        <v>9</v>
      </c>
      <c r="C875" s="38" t="s">
        <v>34</v>
      </c>
      <c r="D875" s="8" t="str">
        <f t="shared" si="27"/>
        <v>Grasas Lubricantes</v>
      </c>
      <c r="E875" s="39">
        <v>0.1181388947108527</v>
      </c>
      <c r="F875" s="38" t="str">
        <f>VLOOKUP(D875,EXPORT_CLASE!$A$2:$B$48,2,FALSE)</f>
        <v>Otros</v>
      </c>
      <c r="G875" s="38" t="s">
        <v>9</v>
      </c>
      <c r="H875" s="38" t="str">
        <f t="shared" si="26"/>
        <v>01/9/2020</v>
      </c>
    </row>
    <row r="876" spans="1:8" ht="15">
      <c r="A876" s="38">
        <v>2020</v>
      </c>
      <c r="B876" s="38">
        <v>10</v>
      </c>
      <c r="C876" s="38" t="s">
        <v>35</v>
      </c>
      <c r="D876" s="8" t="str">
        <f t="shared" si="27"/>
        <v>Crudo</v>
      </c>
      <c r="E876" s="39"/>
      <c r="F876" s="38" t="str">
        <f>VLOOKUP(D876,EXPORT_CLASE!$A$2:$B$48,2,FALSE)</f>
        <v>Petróleo</v>
      </c>
      <c r="G876" s="38" t="s">
        <v>9</v>
      </c>
      <c r="H876" s="38" t="str">
        <f t="shared" si="26"/>
        <v>01/10/2020</v>
      </c>
    </row>
    <row r="877" spans="1:8" ht="15">
      <c r="A877" s="38">
        <v>2020</v>
      </c>
      <c r="B877" s="38">
        <v>10</v>
      </c>
      <c r="C877" s="38" t="s">
        <v>28</v>
      </c>
      <c r="D877" s="8" t="str">
        <f t="shared" si="27"/>
        <v>GNL</v>
      </c>
      <c r="E877" s="39">
        <v>4122.7064478299999</v>
      </c>
      <c r="F877" s="38" t="str">
        <f>VLOOKUP(D877,EXPORT_CLASE!$A$2:$B$48,2,FALSE)</f>
        <v>Gas Natural Licuado (GNL)</v>
      </c>
      <c r="G877" s="38" t="s">
        <v>9</v>
      </c>
      <c r="H877" s="38" t="str">
        <f t="shared" si="26"/>
        <v>01/10/2020</v>
      </c>
    </row>
    <row r="878" spans="1:8" ht="15">
      <c r="A878" s="38">
        <v>2020</v>
      </c>
      <c r="B878" s="38">
        <v>10</v>
      </c>
      <c r="C878" s="38" t="s">
        <v>11</v>
      </c>
      <c r="D878" s="8" t="str">
        <f t="shared" si="27"/>
        <v>GLP</v>
      </c>
      <c r="E878" s="39"/>
      <c r="F878" s="38" t="str">
        <f>VLOOKUP(D878,EXPORT_CLASE!$A$2:$B$48,2,FALSE)</f>
        <v>GLP/Propano/Butano</v>
      </c>
      <c r="G878" s="38" t="s">
        <v>9</v>
      </c>
      <c r="H878" s="38" t="str">
        <f t="shared" si="26"/>
        <v>01/10/2020</v>
      </c>
    </row>
    <row r="879" spans="1:8" ht="15">
      <c r="A879" s="38">
        <v>2020</v>
      </c>
      <c r="B879" s="38">
        <v>10</v>
      </c>
      <c r="C879" s="38" t="s">
        <v>37</v>
      </c>
      <c r="D879" s="8" t="str">
        <f t="shared" si="27"/>
        <v>Butano</v>
      </c>
      <c r="E879" s="39"/>
      <c r="F879" s="38" t="str">
        <f>VLOOKUP(D879,EXPORT_CLASE!$A$2:$B$48,2,FALSE)</f>
        <v>GLP/Propano/Butano</v>
      </c>
      <c r="G879" s="38" t="s">
        <v>9</v>
      </c>
      <c r="H879" s="38" t="str">
        <f t="shared" si="26"/>
        <v>01/10/2020</v>
      </c>
    </row>
    <row r="880" spans="1:8" ht="15">
      <c r="A880" s="38">
        <v>2020</v>
      </c>
      <c r="B880" s="38">
        <v>10</v>
      </c>
      <c r="C880" s="38" t="s">
        <v>38</v>
      </c>
      <c r="D880" s="8" t="str">
        <f t="shared" si="27"/>
        <v>Propano</v>
      </c>
      <c r="E880" s="39"/>
      <c r="F880" s="38" t="str">
        <f>VLOOKUP(D880,EXPORT_CLASE!$A$2:$B$48,2,FALSE)</f>
        <v>GLP/Propano/Butano</v>
      </c>
      <c r="G880" s="38" t="s">
        <v>9</v>
      </c>
      <c r="H880" s="38" t="str">
        <f t="shared" si="26"/>
        <v>01/10/2020</v>
      </c>
    </row>
    <row r="881" spans="1:8" ht="15">
      <c r="A881" s="38">
        <v>2020</v>
      </c>
      <c r="B881" s="38">
        <v>10</v>
      </c>
      <c r="C881" s="38" t="s">
        <v>39</v>
      </c>
      <c r="D881" s="8" t="str">
        <f t="shared" si="27"/>
        <v>Gasolina Natural</v>
      </c>
      <c r="E881" s="39">
        <v>114.06908709999999</v>
      </c>
      <c r="F881" s="38" t="str">
        <f>VLOOKUP(D881,EXPORT_CLASE!$A$2:$B$48,2,FALSE)</f>
        <v>Gasolinas/Nafta</v>
      </c>
      <c r="G881" s="38" t="s">
        <v>9</v>
      </c>
      <c r="H881" s="38" t="str">
        <f t="shared" si="26"/>
        <v>01/10/2020</v>
      </c>
    </row>
    <row r="882" spans="1:8" ht="15">
      <c r="A882" s="38">
        <v>2020</v>
      </c>
      <c r="B882" s="38">
        <v>10</v>
      </c>
      <c r="C882" s="38" t="s">
        <v>40</v>
      </c>
      <c r="D882" s="8" t="str">
        <f t="shared" si="27"/>
        <v>Nafta</v>
      </c>
      <c r="E882" s="39">
        <v>1320.0403645699998</v>
      </c>
      <c r="F882" s="38" t="str">
        <f>VLOOKUP(D882,EXPORT_CLASE!$A$2:$B$48,2,FALSE)</f>
        <v>Gasolinas/Nafta</v>
      </c>
      <c r="G882" s="38" t="s">
        <v>9</v>
      </c>
      <c r="H882" s="38" t="str">
        <f t="shared" si="26"/>
        <v>01/10/2020</v>
      </c>
    </row>
    <row r="883" spans="1:8" ht="15">
      <c r="A883" s="38">
        <v>2020</v>
      </c>
      <c r="B883" s="38">
        <v>10</v>
      </c>
      <c r="C883" s="38" t="s">
        <v>41</v>
      </c>
      <c r="D883" s="8" t="str">
        <f t="shared" si="27"/>
        <v>Turbo Jet A-1 / Keroturbo</v>
      </c>
      <c r="E883" s="39">
        <v>506.72540033000024</v>
      </c>
      <c r="F883" s="38" t="str">
        <f>VLOOKUP(D883,EXPORT_CLASE!$A$2:$B$48,2,FALSE)</f>
        <v>Keroturbo</v>
      </c>
      <c r="G883" s="38" t="s">
        <v>9</v>
      </c>
      <c r="H883" s="38" t="str">
        <f t="shared" si="26"/>
        <v>01/10/2020</v>
      </c>
    </row>
    <row r="884" spans="1:8" ht="15">
      <c r="A884" s="38">
        <v>2020</v>
      </c>
      <c r="B884" s="38">
        <v>10</v>
      </c>
      <c r="C884" s="38" t="s">
        <v>42</v>
      </c>
      <c r="D884" s="8" t="str">
        <f t="shared" si="27"/>
        <v>MDBS</v>
      </c>
      <c r="E884" s="39"/>
      <c r="F884" s="38" t="str">
        <f>VLOOKUP(D884,EXPORT_CLASE!$A$2:$B$48,2,FALSE)</f>
        <v>Otros</v>
      </c>
      <c r="G884" s="38" t="s">
        <v>9</v>
      </c>
      <c r="H884" s="38" t="str">
        <f t="shared" si="26"/>
        <v>01/10/2020</v>
      </c>
    </row>
    <row r="885" spans="1:8" ht="15">
      <c r="A885" s="38">
        <v>2020</v>
      </c>
      <c r="B885" s="38">
        <v>10</v>
      </c>
      <c r="C885" s="38" t="s">
        <v>43</v>
      </c>
      <c r="D885" s="8" t="str">
        <f t="shared" si="27"/>
        <v>Diesel B-5 / VGO</v>
      </c>
      <c r="E885" s="39"/>
      <c r="F885" s="38" t="str">
        <f>VLOOKUP(D885,EXPORT_CLASE!$A$2:$B$48,2,FALSE)</f>
        <v>Diesel 2/DB5</v>
      </c>
      <c r="G885" s="38" t="s">
        <v>9</v>
      </c>
      <c r="H885" s="38" t="str">
        <f t="shared" si="26"/>
        <v>01/10/2020</v>
      </c>
    </row>
    <row r="886" spans="1:8" ht="15">
      <c r="A886" s="38">
        <v>2020</v>
      </c>
      <c r="B886" s="38">
        <v>10</v>
      </c>
      <c r="C886" s="38" t="s">
        <v>44</v>
      </c>
      <c r="D886" s="8" t="str">
        <f t="shared" si="27"/>
        <v>Diesel 2</v>
      </c>
      <c r="E886" s="39">
        <f>123.41249212+223.49970805</f>
        <v>346.91220017000001</v>
      </c>
      <c r="F886" s="38" t="str">
        <f>VLOOKUP(D886,EXPORT_CLASE!$A$2:$B$48,2,FALSE)</f>
        <v>Diesel 2/DB5</v>
      </c>
      <c r="G886" s="38" t="s">
        <v>9</v>
      </c>
      <c r="H886" s="38" t="str">
        <f t="shared" si="26"/>
        <v>01/10/2020</v>
      </c>
    </row>
    <row r="887" spans="1:8" ht="15">
      <c r="A887" s="38">
        <v>2020</v>
      </c>
      <c r="B887" s="38">
        <v>10</v>
      </c>
      <c r="C887" s="38" t="s">
        <v>45</v>
      </c>
      <c r="D887" s="8" t="str">
        <f t="shared" si="27"/>
        <v>MGO / Bunkers</v>
      </c>
      <c r="E887" s="39"/>
      <c r="F887" s="38" t="str">
        <f>VLOOKUP(D887,EXPORT_CLASE!$A$2:$B$48,2,FALSE)</f>
        <v>Bunkers</v>
      </c>
      <c r="G887" s="38" t="s">
        <v>9</v>
      </c>
      <c r="H887" s="38" t="str">
        <f t="shared" si="26"/>
        <v>01/10/2020</v>
      </c>
    </row>
    <row r="888" spans="1:8" ht="15">
      <c r="A888" s="38">
        <v>2020</v>
      </c>
      <c r="B888" s="38">
        <v>10</v>
      </c>
      <c r="C888" s="38" t="s">
        <v>46</v>
      </c>
      <c r="D888" s="8" t="str">
        <f t="shared" si="27"/>
        <v>Residual 6</v>
      </c>
      <c r="E888" s="39">
        <v>221.83195857999988</v>
      </c>
      <c r="F888" s="38" t="str">
        <f>VLOOKUP(D888,EXPORT_CLASE!$A$2:$B$48,2,FALSE)</f>
        <v>Residuales</v>
      </c>
      <c r="G888" s="38" t="s">
        <v>9</v>
      </c>
      <c r="H888" s="38" t="str">
        <f t="shared" si="26"/>
        <v>01/10/2020</v>
      </c>
    </row>
    <row r="889" spans="1:8" ht="15">
      <c r="A889" s="38">
        <v>2020</v>
      </c>
      <c r="B889" s="38">
        <v>10</v>
      </c>
      <c r="C889" s="38" t="s">
        <v>30</v>
      </c>
      <c r="D889" s="8" t="str">
        <f t="shared" si="27"/>
        <v>Residual 500</v>
      </c>
      <c r="E889" s="39"/>
      <c r="F889" s="38" t="str">
        <f>VLOOKUP(D889,EXPORT_CLASE!$A$2:$B$48,2,FALSE)</f>
        <v>Residuales</v>
      </c>
      <c r="G889" s="38" t="s">
        <v>9</v>
      </c>
      <c r="H889" s="38" t="str">
        <f t="shared" si="26"/>
        <v>01/10/2020</v>
      </c>
    </row>
    <row r="890" spans="1:8" ht="15">
      <c r="A890" s="38">
        <v>2020</v>
      </c>
      <c r="B890" s="38">
        <v>10</v>
      </c>
      <c r="C890" s="38" t="s">
        <v>31</v>
      </c>
      <c r="D890" s="8" t="str">
        <f t="shared" si="27"/>
        <v>Fuel Oil</v>
      </c>
      <c r="E890" s="39"/>
      <c r="F890" s="38" t="str">
        <f>VLOOKUP(D890,EXPORT_CLASE!$A$2:$B$48,2,FALSE)</f>
        <v>Gasolinas/Nafta</v>
      </c>
      <c r="G890" s="38" t="s">
        <v>9</v>
      </c>
      <c r="H890" s="38" t="str">
        <f t="shared" si="26"/>
        <v>01/10/2020</v>
      </c>
    </row>
    <row r="891" spans="1:8" ht="15">
      <c r="A891" s="38">
        <v>2020</v>
      </c>
      <c r="B891" s="38">
        <v>10</v>
      </c>
      <c r="C891" s="38" t="s">
        <v>47</v>
      </c>
      <c r="D891" s="8" t="str">
        <f t="shared" si="27"/>
        <v>Otros</v>
      </c>
      <c r="E891" s="39">
        <v>32.083126239999999</v>
      </c>
      <c r="F891" s="38" t="str">
        <f>VLOOKUP(D891,EXPORT_CLASE!$A$2:$B$48,2,FALSE)</f>
        <v>Otros</v>
      </c>
      <c r="G891" s="38" t="s">
        <v>9</v>
      </c>
      <c r="H891" s="38" t="str">
        <f t="shared" si="26"/>
        <v>01/10/2020</v>
      </c>
    </row>
    <row r="892" spans="1:8" ht="15">
      <c r="A892" s="38">
        <v>2020</v>
      </c>
      <c r="B892" s="38">
        <v>10</v>
      </c>
      <c r="C892" s="38" t="s">
        <v>32</v>
      </c>
      <c r="D892" s="8" t="str">
        <f t="shared" si="27"/>
        <v>Bases Lubricantes</v>
      </c>
      <c r="E892" s="39">
        <v>0.14137443964562574</v>
      </c>
      <c r="F892" s="38" t="str">
        <f>VLOOKUP(D892,EXPORT_CLASE!$A$2:$B$48,2,FALSE)</f>
        <v>Otros</v>
      </c>
      <c r="G892" s="38" t="s">
        <v>9</v>
      </c>
      <c r="H892" s="38" t="str">
        <f t="shared" si="26"/>
        <v>01/10/2020</v>
      </c>
    </row>
    <row r="893" spans="1:8" ht="15">
      <c r="A893" s="38">
        <v>2020</v>
      </c>
      <c r="B893" s="38">
        <v>10</v>
      </c>
      <c r="C893" s="38" t="s">
        <v>33</v>
      </c>
      <c r="D893" s="8" t="str">
        <f t="shared" si="27"/>
        <v>Aceites Lubricantes</v>
      </c>
      <c r="E893" s="39">
        <v>9.2802025402182746</v>
      </c>
      <c r="F893" s="38" t="str">
        <f>VLOOKUP(D893,EXPORT_CLASE!$A$2:$B$48,2,FALSE)</f>
        <v>Otros</v>
      </c>
      <c r="G893" s="38" t="s">
        <v>9</v>
      </c>
      <c r="H893" s="38" t="str">
        <f t="shared" si="26"/>
        <v>01/10/2020</v>
      </c>
    </row>
    <row r="894" spans="1:8" ht="15">
      <c r="A894" s="38">
        <v>2020</v>
      </c>
      <c r="B894" s="38">
        <v>10</v>
      </c>
      <c r="C894" s="38" t="s">
        <v>34</v>
      </c>
      <c r="D894" s="8" t="str">
        <f t="shared" si="27"/>
        <v>Grasas Lubricantes</v>
      </c>
      <c r="E894" s="39">
        <v>0.69684302948272436</v>
      </c>
      <c r="F894" s="38" t="str">
        <f>VLOOKUP(D894,EXPORT_CLASE!$A$2:$B$48,2,FALSE)</f>
        <v>Otros</v>
      </c>
      <c r="G894" s="38" t="s">
        <v>9</v>
      </c>
      <c r="H894" s="38" t="str">
        <f t="shared" si="26"/>
        <v>01/10/2020</v>
      </c>
    </row>
    <row r="895" spans="1:8" ht="15">
      <c r="A895" s="38">
        <v>2020</v>
      </c>
      <c r="B895" s="38">
        <v>11</v>
      </c>
      <c r="C895" s="38" t="s">
        <v>35</v>
      </c>
      <c r="D895" s="8" t="str">
        <f t="shared" si="27"/>
        <v>Crudo</v>
      </c>
      <c r="E895" s="39">
        <v>394.90706392999999</v>
      </c>
      <c r="F895" s="38" t="str">
        <f>VLOOKUP(D895,EXPORT_CLASE!$A$2:$B$48,2,FALSE)</f>
        <v>Petróleo</v>
      </c>
      <c r="G895" s="38" t="s">
        <v>9</v>
      </c>
      <c r="H895" s="38" t="str">
        <f t="shared" si="26"/>
        <v>01/11/2020</v>
      </c>
    </row>
    <row r="896" spans="1:8" ht="15">
      <c r="A896" s="38">
        <v>2020</v>
      </c>
      <c r="B896" s="38">
        <v>11</v>
      </c>
      <c r="C896" s="38" t="s">
        <v>28</v>
      </c>
      <c r="D896" s="8" t="str">
        <f t="shared" si="27"/>
        <v>GNL</v>
      </c>
      <c r="E896" s="39">
        <v>4071.9225225900004</v>
      </c>
      <c r="F896" s="38" t="str">
        <f>VLOOKUP(D896,EXPORT_CLASE!$A$2:$B$48,2,FALSE)</f>
        <v>Gas Natural Licuado (GNL)</v>
      </c>
      <c r="G896" s="38" t="s">
        <v>9</v>
      </c>
      <c r="H896" s="38" t="str">
        <f t="shared" si="26"/>
        <v>01/11/2020</v>
      </c>
    </row>
    <row r="897" spans="1:8" ht="15">
      <c r="A897" s="38">
        <v>2020</v>
      </c>
      <c r="B897" s="38">
        <v>11</v>
      </c>
      <c r="C897" s="38" t="s">
        <v>11</v>
      </c>
      <c r="D897" s="8" t="str">
        <f t="shared" si="27"/>
        <v>GLP</v>
      </c>
      <c r="E897" s="39"/>
      <c r="F897" s="38" t="str">
        <f>VLOOKUP(D897,EXPORT_CLASE!$A$2:$B$48,2,FALSE)</f>
        <v>GLP/Propano/Butano</v>
      </c>
      <c r="G897" s="38" t="s">
        <v>9</v>
      </c>
      <c r="H897" s="38" t="str">
        <f t="shared" si="26"/>
        <v>01/11/2020</v>
      </c>
    </row>
    <row r="898" spans="1:8" ht="15">
      <c r="A898" s="38">
        <v>2020</v>
      </c>
      <c r="B898" s="38">
        <v>11</v>
      </c>
      <c r="C898" s="38" t="s">
        <v>37</v>
      </c>
      <c r="D898" s="8" t="str">
        <f t="shared" si="27"/>
        <v>Butano</v>
      </c>
      <c r="E898" s="39"/>
      <c r="F898" s="38" t="str">
        <f>VLOOKUP(D898,EXPORT_CLASE!$A$2:$B$48,2,FALSE)</f>
        <v>GLP/Propano/Butano</v>
      </c>
      <c r="G898" s="38" t="s">
        <v>9</v>
      </c>
      <c r="H898" s="38" t="str">
        <f t="shared" si="26"/>
        <v>01/11/2020</v>
      </c>
    </row>
    <row r="899" spans="1:8" ht="15">
      <c r="A899" s="38">
        <v>2020</v>
      </c>
      <c r="B899" s="38">
        <v>11</v>
      </c>
      <c r="C899" s="38" t="s">
        <v>38</v>
      </c>
      <c r="D899" s="8" t="str">
        <f t="shared" si="27"/>
        <v>Propano</v>
      </c>
      <c r="E899" s="39"/>
      <c r="F899" s="38" t="str">
        <f>VLOOKUP(D899,EXPORT_CLASE!$A$2:$B$48,2,FALSE)</f>
        <v>GLP/Propano/Butano</v>
      </c>
      <c r="G899" s="38" t="s">
        <v>9</v>
      </c>
      <c r="H899" s="38" t="str">
        <f t="shared" ref="H899:H962" si="28">"01/"&amp;B899&amp;"/"&amp;A899</f>
        <v>01/11/2020</v>
      </c>
    </row>
    <row r="900" spans="1:8" ht="15">
      <c r="A900" s="38">
        <v>2020</v>
      </c>
      <c r="B900" s="38">
        <v>11</v>
      </c>
      <c r="C900" s="38" t="s">
        <v>39</v>
      </c>
      <c r="D900" s="8" t="str">
        <f t="shared" ref="D900:D957" si="29">TRIM(C900)</f>
        <v>Gasolina Natural</v>
      </c>
      <c r="E900" s="39">
        <v>115.20621846</v>
      </c>
      <c r="F900" s="38" t="str">
        <f>VLOOKUP(D900,EXPORT_CLASE!$A$2:$B$48,2,FALSE)</f>
        <v>Gasolinas/Nafta</v>
      </c>
      <c r="G900" s="38" t="s">
        <v>9</v>
      </c>
      <c r="H900" s="38" t="str">
        <f t="shared" si="28"/>
        <v>01/11/2020</v>
      </c>
    </row>
    <row r="901" spans="1:8" ht="15">
      <c r="A901" s="38">
        <v>2020</v>
      </c>
      <c r="B901" s="38">
        <v>11</v>
      </c>
      <c r="C901" s="38" t="s">
        <v>40</v>
      </c>
      <c r="D901" s="8" t="str">
        <f t="shared" si="29"/>
        <v>Nafta</v>
      </c>
      <c r="E901" s="39">
        <v>990.0302938699997</v>
      </c>
      <c r="F901" s="38" t="str">
        <f>VLOOKUP(D901,EXPORT_CLASE!$A$2:$B$48,2,FALSE)</f>
        <v>Gasolinas/Nafta</v>
      </c>
      <c r="G901" s="38" t="s">
        <v>9</v>
      </c>
      <c r="H901" s="38" t="str">
        <f t="shared" si="28"/>
        <v>01/11/2020</v>
      </c>
    </row>
    <row r="902" spans="1:8" ht="15">
      <c r="A902" s="38">
        <v>2020</v>
      </c>
      <c r="B902" s="38">
        <v>11</v>
      </c>
      <c r="C902" s="38" t="s">
        <v>41</v>
      </c>
      <c r="D902" s="8" t="str">
        <f t="shared" si="29"/>
        <v>Turbo Jet A-1 / Keroturbo</v>
      </c>
      <c r="E902" s="39">
        <v>350.01450364999994</v>
      </c>
      <c r="F902" s="38" t="str">
        <f>VLOOKUP(D902,EXPORT_CLASE!$A$2:$B$48,2,FALSE)</f>
        <v>Keroturbo</v>
      </c>
      <c r="G902" s="38" t="s">
        <v>9</v>
      </c>
      <c r="H902" s="38" t="str">
        <f t="shared" si="28"/>
        <v>01/11/2020</v>
      </c>
    </row>
    <row r="903" spans="1:8" ht="15">
      <c r="A903" s="38">
        <v>2020</v>
      </c>
      <c r="B903" s="38">
        <v>11</v>
      </c>
      <c r="C903" s="38" t="s">
        <v>42</v>
      </c>
      <c r="D903" s="8" t="str">
        <f t="shared" si="29"/>
        <v>MDBS</v>
      </c>
      <c r="E903" s="39"/>
      <c r="F903" s="38" t="str">
        <f>VLOOKUP(D903,EXPORT_CLASE!$A$2:$B$48,2,FALSE)</f>
        <v>Otros</v>
      </c>
      <c r="G903" s="38" t="s">
        <v>9</v>
      </c>
      <c r="H903" s="38" t="str">
        <f t="shared" si="28"/>
        <v>01/11/2020</v>
      </c>
    </row>
    <row r="904" spans="1:8" ht="15">
      <c r="A904" s="38">
        <v>2020</v>
      </c>
      <c r="B904" s="38">
        <v>11</v>
      </c>
      <c r="C904" s="38" t="s">
        <v>43</v>
      </c>
      <c r="D904" s="8" t="str">
        <f t="shared" si="29"/>
        <v>Diesel B-5 / VGO</v>
      </c>
      <c r="E904" s="39"/>
      <c r="F904" s="38" t="str">
        <f>VLOOKUP(D904,EXPORT_CLASE!$A$2:$B$48,2,FALSE)</f>
        <v>Diesel 2/DB5</v>
      </c>
      <c r="G904" s="38" t="s">
        <v>9</v>
      </c>
      <c r="H904" s="38" t="str">
        <f t="shared" si="28"/>
        <v>01/11/2020</v>
      </c>
    </row>
    <row r="905" spans="1:8" ht="15">
      <c r="A905" s="38">
        <v>2020</v>
      </c>
      <c r="B905" s="38">
        <v>11</v>
      </c>
      <c r="C905" s="38" t="s">
        <v>44</v>
      </c>
      <c r="D905" s="8" t="str">
        <f t="shared" si="29"/>
        <v>Diesel 2</v>
      </c>
      <c r="E905" s="39">
        <f>133.60563211+223.20671985</f>
        <v>356.81235196</v>
      </c>
      <c r="F905" s="38" t="str">
        <f>VLOOKUP(D905,EXPORT_CLASE!$A$2:$B$48,2,FALSE)</f>
        <v>Diesel 2/DB5</v>
      </c>
      <c r="G905" s="38" t="s">
        <v>9</v>
      </c>
      <c r="H905" s="38" t="str">
        <f t="shared" si="28"/>
        <v>01/11/2020</v>
      </c>
    </row>
    <row r="906" spans="1:8" ht="15">
      <c r="A906" s="38">
        <v>2020</v>
      </c>
      <c r="B906" s="38">
        <v>11</v>
      </c>
      <c r="C906" s="38" t="s">
        <v>45</v>
      </c>
      <c r="D906" s="8" t="str">
        <f t="shared" si="29"/>
        <v>MGO / Bunkers</v>
      </c>
      <c r="E906" s="39"/>
      <c r="F906" s="38" t="str">
        <f>VLOOKUP(D906,EXPORT_CLASE!$A$2:$B$48,2,FALSE)</f>
        <v>Bunkers</v>
      </c>
      <c r="G906" s="38" t="s">
        <v>9</v>
      </c>
      <c r="H906" s="38" t="str">
        <f t="shared" si="28"/>
        <v>01/11/2020</v>
      </c>
    </row>
    <row r="907" spans="1:8" ht="15">
      <c r="A907" s="38">
        <v>2020</v>
      </c>
      <c r="B907" s="38">
        <v>11</v>
      </c>
      <c r="C907" s="38" t="s">
        <v>46</v>
      </c>
      <c r="D907" s="8" t="str">
        <f t="shared" si="29"/>
        <v>Residual 6</v>
      </c>
      <c r="E907" s="39">
        <v>132.77158440000002</v>
      </c>
      <c r="F907" s="38" t="str">
        <f>VLOOKUP(D907,EXPORT_CLASE!$A$2:$B$48,2,FALSE)</f>
        <v>Residuales</v>
      </c>
      <c r="G907" s="38" t="s">
        <v>9</v>
      </c>
      <c r="H907" s="38" t="str">
        <f t="shared" si="28"/>
        <v>01/11/2020</v>
      </c>
    </row>
    <row r="908" spans="1:8" ht="15">
      <c r="A908" s="38">
        <v>2020</v>
      </c>
      <c r="B908" s="38">
        <v>11</v>
      </c>
      <c r="C908" s="38" t="s">
        <v>30</v>
      </c>
      <c r="D908" s="8" t="str">
        <f t="shared" si="29"/>
        <v>Residual 500</v>
      </c>
      <c r="E908" s="39"/>
      <c r="F908" s="38" t="str">
        <f>VLOOKUP(D908,EXPORT_CLASE!$A$2:$B$48,2,FALSE)</f>
        <v>Residuales</v>
      </c>
      <c r="G908" s="38" t="s">
        <v>9</v>
      </c>
      <c r="H908" s="38" t="str">
        <f t="shared" si="28"/>
        <v>01/11/2020</v>
      </c>
    </row>
    <row r="909" spans="1:8" ht="15">
      <c r="A909" s="38">
        <v>2020</v>
      </c>
      <c r="B909" s="38">
        <v>11</v>
      </c>
      <c r="C909" s="38" t="s">
        <v>31</v>
      </c>
      <c r="D909" s="8" t="str">
        <f t="shared" si="29"/>
        <v>Fuel Oil</v>
      </c>
      <c r="E909" s="39"/>
      <c r="F909" s="38" t="str">
        <f>VLOOKUP(D909,EXPORT_CLASE!$A$2:$B$48,2,FALSE)</f>
        <v>Gasolinas/Nafta</v>
      </c>
      <c r="G909" s="38" t="s">
        <v>9</v>
      </c>
      <c r="H909" s="38" t="str">
        <f t="shared" si="28"/>
        <v>01/11/2020</v>
      </c>
    </row>
    <row r="910" spans="1:8" ht="15">
      <c r="A910" s="38">
        <v>2020</v>
      </c>
      <c r="B910" s="38">
        <v>11</v>
      </c>
      <c r="C910" s="38" t="s">
        <v>47</v>
      </c>
      <c r="D910" s="8" t="str">
        <f t="shared" si="29"/>
        <v>Otros</v>
      </c>
      <c r="E910" s="39">
        <v>27.174573779999999</v>
      </c>
      <c r="F910" s="38" t="str">
        <f>VLOOKUP(D910,EXPORT_CLASE!$A$2:$B$48,2,FALSE)</f>
        <v>Otros</v>
      </c>
      <c r="G910" s="38" t="s">
        <v>9</v>
      </c>
      <c r="H910" s="38" t="str">
        <f t="shared" si="28"/>
        <v>01/11/2020</v>
      </c>
    </row>
    <row r="911" spans="1:8" ht="15">
      <c r="A911" s="38">
        <v>2020</v>
      </c>
      <c r="B911" s="38">
        <v>11</v>
      </c>
      <c r="C911" s="38" t="s">
        <v>32</v>
      </c>
      <c r="D911" s="8" t="str">
        <f t="shared" si="29"/>
        <v>Bases Lubricantes</v>
      </c>
      <c r="E911" s="39">
        <v>0.14334914728682174</v>
      </c>
      <c r="F911" s="38" t="str">
        <f>VLOOKUP(D911,EXPORT_CLASE!$A$2:$B$48,2,FALSE)</f>
        <v>Otros</v>
      </c>
      <c r="G911" s="38" t="s">
        <v>9</v>
      </c>
      <c r="H911" s="38" t="str">
        <f t="shared" si="28"/>
        <v>01/11/2020</v>
      </c>
    </row>
    <row r="912" spans="1:8" ht="15">
      <c r="A912" s="38">
        <v>2020</v>
      </c>
      <c r="B912" s="38">
        <v>11</v>
      </c>
      <c r="C912" s="38" t="s">
        <v>33</v>
      </c>
      <c r="D912" s="8" t="str">
        <f t="shared" si="29"/>
        <v>Aceites Lubricantes</v>
      </c>
      <c r="E912" s="39">
        <v>7.9554076585863802</v>
      </c>
      <c r="F912" s="38" t="str">
        <f>VLOOKUP(D912,EXPORT_CLASE!$A$2:$B$48,2,FALSE)</f>
        <v>Otros</v>
      </c>
      <c r="G912" s="38" t="s">
        <v>9</v>
      </c>
      <c r="H912" s="38" t="str">
        <f t="shared" si="28"/>
        <v>01/11/2020</v>
      </c>
    </row>
    <row r="913" spans="1:8" ht="15">
      <c r="A913" s="38">
        <v>2020</v>
      </c>
      <c r="B913" s="38">
        <v>11</v>
      </c>
      <c r="C913" s="38" t="s">
        <v>34</v>
      </c>
      <c r="D913" s="8" t="str">
        <f t="shared" si="29"/>
        <v>Grasas Lubricantes</v>
      </c>
      <c r="E913" s="39">
        <v>0.64461307640055376</v>
      </c>
      <c r="F913" s="38" t="str">
        <f>VLOOKUP(D913,EXPORT_CLASE!$A$2:$B$48,2,FALSE)</f>
        <v>Otros</v>
      </c>
      <c r="G913" s="38" t="s">
        <v>9</v>
      </c>
      <c r="H913" s="38" t="str">
        <f t="shared" si="28"/>
        <v>01/11/2020</v>
      </c>
    </row>
    <row r="914" spans="1:8" ht="15">
      <c r="A914" s="38">
        <v>2020</v>
      </c>
      <c r="B914" s="38">
        <v>12</v>
      </c>
      <c r="C914" s="38" t="s">
        <v>35</v>
      </c>
      <c r="D914" s="8" t="str">
        <f t="shared" si="29"/>
        <v>Crudo</v>
      </c>
      <c r="E914" s="39">
        <v>69.860142889999992</v>
      </c>
      <c r="F914" s="38" t="str">
        <f>VLOOKUP(D914,EXPORT_CLASE!$A$2:$B$48,2,FALSE)</f>
        <v>Petróleo</v>
      </c>
      <c r="G914" s="38" t="s">
        <v>9</v>
      </c>
      <c r="H914" s="38" t="str">
        <f t="shared" si="28"/>
        <v>01/12/2020</v>
      </c>
    </row>
    <row r="915" spans="1:8" ht="15">
      <c r="A915" s="38">
        <v>2020</v>
      </c>
      <c r="B915" s="38">
        <v>12</v>
      </c>
      <c r="C915" s="38" t="s">
        <v>28</v>
      </c>
      <c r="D915" s="8" t="str">
        <f t="shared" si="29"/>
        <v>GNL</v>
      </c>
      <c r="E915" s="39">
        <v>6132.0542316500005</v>
      </c>
      <c r="F915" s="38" t="str">
        <f>VLOOKUP(D915,EXPORT_CLASE!$A$2:$B$48,2,FALSE)</f>
        <v>Gas Natural Licuado (GNL)</v>
      </c>
      <c r="G915" s="38" t="s">
        <v>9</v>
      </c>
      <c r="H915" s="38" t="str">
        <f t="shared" si="28"/>
        <v>01/12/2020</v>
      </c>
    </row>
    <row r="916" spans="1:8" ht="15">
      <c r="A916" s="38">
        <v>2020</v>
      </c>
      <c r="B916" s="38">
        <v>12</v>
      </c>
      <c r="C916" s="38" t="s">
        <v>11</v>
      </c>
      <c r="D916" s="8" t="str">
        <f t="shared" si="29"/>
        <v>GLP</v>
      </c>
      <c r="E916" s="39">
        <v>333.8678031799999</v>
      </c>
      <c r="F916" s="38" t="str">
        <f>VLOOKUP(D916,EXPORT_CLASE!$A$2:$B$48,2,FALSE)</f>
        <v>GLP/Propano/Butano</v>
      </c>
      <c r="G916" s="38" t="s">
        <v>9</v>
      </c>
      <c r="H916" s="38" t="str">
        <f t="shared" si="28"/>
        <v>01/12/2020</v>
      </c>
    </row>
    <row r="917" spans="1:8" ht="15">
      <c r="A917" s="38">
        <v>2020</v>
      </c>
      <c r="B917" s="38">
        <v>12</v>
      </c>
      <c r="C917" s="38" t="s">
        <v>37</v>
      </c>
      <c r="D917" s="8" t="str">
        <f t="shared" si="29"/>
        <v>Butano</v>
      </c>
      <c r="E917" s="39"/>
      <c r="F917" s="38" t="str">
        <f>VLOOKUP(D917,EXPORT_CLASE!$A$2:$B$48,2,FALSE)</f>
        <v>GLP/Propano/Butano</v>
      </c>
      <c r="G917" s="38" t="s">
        <v>9</v>
      </c>
      <c r="H917" s="38" t="str">
        <f t="shared" si="28"/>
        <v>01/12/2020</v>
      </c>
    </row>
    <row r="918" spans="1:8" ht="15">
      <c r="A918" s="38">
        <v>2020</v>
      </c>
      <c r="B918" s="38">
        <v>12</v>
      </c>
      <c r="C918" s="38" t="s">
        <v>38</v>
      </c>
      <c r="D918" s="8" t="str">
        <f t="shared" si="29"/>
        <v>Propano</v>
      </c>
      <c r="E918" s="39"/>
      <c r="F918" s="38" t="str">
        <f>VLOOKUP(D918,EXPORT_CLASE!$A$2:$B$48,2,FALSE)</f>
        <v>GLP/Propano/Butano</v>
      </c>
      <c r="G918" s="38" t="s">
        <v>9</v>
      </c>
      <c r="H918" s="38" t="str">
        <f t="shared" si="28"/>
        <v>01/12/2020</v>
      </c>
    </row>
    <row r="919" spans="1:8" ht="15">
      <c r="A919" s="38">
        <v>2020</v>
      </c>
      <c r="B919" s="38">
        <v>12</v>
      </c>
      <c r="C919" s="38" t="s">
        <v>39</v>
      </c>
      <c r="D919" s="8" t="str">
        <f t="shared" si="29"/>
        <v>Gasolina Natural</v>
      </c>
      <c r="E919" s="39"/>
      <c r="F919" s="38" t="str">
        <f>VLOOKUP(D919,EXPORT_CLASE!$A$2:$B$48,2,FALSE)</f>
        <v>Gasolinas/Nafta</v>
      </c>
      <c r="G919" s="38" t="s">
        <v>9</v>
      </c>
      <c r="H919" s="38" t="str">
        <f t="shared" si="28"/>
        <v>01/12/2020</v>
      </c>
    </row>
    <row r="920" spans="1:8" ht="15">
      <c r="A920" s="38">
        <v>2020</v>
      </c>
      <c r="B920" s="38">
        <v>12</v>
      </c>
      <c r="C920" s="38" t="s">
        <v>40</v>
      </c>
      <c r="D920" s="8" t="str">
        <f t="shared" si="29"/>
        <v>Nafta</v>
      </c>
      <c r="E920" s="39">
        <v>1320.0403771499998</v>
      </c>
      <c r="F920" s="38" t="str">
        <f>VLOOKUP(D920,EXPORT_CLASE!$A$2:$B$48,2,FALSE)</f>
        <v>Gasolinas/Nafta</v>
      </c>
      <c r="G920" s="38" t="s">
        <v>9</v>
      </c>
      <c r="H920" s="38" t="str">
        <f t="shared" si="28"/>
        <v>01/12/2020</v>
      </c>
    </row>
    <row r="921" spans="1:8" ht="15">
      <c r="A921" s="38">
        <v>2020</v>
      </c>
      <c r="B921" s="38">
        <v>12</v>
      </c>
      <c r="C921" s="38" t="s">
        <v>41</v>
      </c>
      <c r="D921" s="8" t="str">
        <f t="shared" si="29"/>
        <v>Turbo Jet A-1 / Keroturbo</v>
      </c>
      <c r="E921" s="39"/>
      <c r="F921" s="38" t="str">
        <f>VLOOKUP(D921,EXPORT_CLASE!$A$2:$B$48,2,FALSE)</f>
        <v>Keroturbo</v>
      </c>
      <c r="G921" s="38" t="s">
        <v>9</v>
      </c>
      <c r="H921" s="38" t="str">
        <f t="shared" si="28"/>
        <v>01/12/2020</v>
      </c>
    </row>
    <row r="922" spans="1:8" ht="15">
      <c r="A922" s="38">
        <v>2020</v>
      </c>
      <c r="B922" s="38">
        <v>12</v>
      </c>
      <c r="C922" s="38" t="s">
        <v>42</v>
      </c>
      <c r="D922" s="8" t="str">
        <f t="shared" si="29"/>
        <v>MDBS</v>
      </c>
      <c r="E922" s="39"/>
      <c r="F922" s="38" t="str">
        <f>VLOOKUP(D922,EXPORT_CLASE!$A$2:$B$48,2,FALSE)</f>
        <v>Otros</v>
      </c>
      <c r="G922" s="38" t="s">
        <v>9</v>
      </c>
      <c r="H922" s="38" t="str">
        <f t="shared" si="28"/>
        <v>01/12/2020</v>
      </c>
    </row>
    <row r="923" spans="1:8" ht="15">
      <c r="A923" s="38">
        <v>2020</v>
      </c>
      <c r="B923" s="38">
        <v>12</v>
      </c>
      <c r="C923" s="38" t="s">
        <v>43</v>
      </c>
      <c r="D923" s="8" t="str">
        <f t="shared" si="29"/>
        <v>Diesel B-5 / VGO</v>
      </c>
      <c r="E923" s="39"/>
      <c r="F923" s="38" t="str">
        <f>VLOOKUP(D923,EXPORT_CLASE!$A$2:$B$48,2,FALSE)</f>
        <v>Diesel 2/DB5</v>
      </c>
      <c r="G923" s="38" t="s">
        <v>9</v>
      </c>
      <c r="H923" s="38" t="str">
        <f t="shared" si="28"/>
        <v>01/12/2020</v>
      </c>
    </row>
    <row r="924" spans="1:8" ht="15">
      <c r="A924" s="38">
        <v>2020</v>
      </c>
      <c r="B924" s="38">
        <v>12</v>
      </c>
      <c r="C924" s="38" t="s">
        <v>44</v>
      </c>
      <c r="D924" s="8" t="str">
        <f t="shared" si="29"/>
        <v>Diesel 2</v>
      </c>
      <c r="E924" s="39">
        <v>150.36653220999975</v>
      </c>
      <c r="F924" s="38" t="str">
        <f>VLOOKUP(D924,EXPORT_CLASE!$A$2:$B$48,2,FALSE)</f>
        <v>Diesel 2/DB5</v>
      </c>
      <c r="G924" s="38" t="s">
        <v>9</v>
      </c>
      <c r="H924" s="38" t="str">
        <f t="shared" si="28"/>
        <v>01/12/2020</v>
      </c>
    </row>
    <row r="925" spans="1:8" ht="15">
      <c r="A925" s="38">
        <v>2020</v>
      </c>
      <c r="B925" s="38">
        <v>12</v>
      </c>
      <c r="C925" s="38" t="s">
        <v>45</v>
      </c>
      <c r="D925" s="8" t="str">
        <f t="shared" si="29"/>
        <v>MGO / Bunkers</v>
      </c>
      <c r="E925" s="39"/>
      <c r="F925" s="38" t="str">
        <f>VLOOKUP(D925,EXPORT_CLASE!$A$2:$B$48,2,FALSE)</f>
        <v>Bunkers</v>
      </c>
      <c r="G925" s="38" t="s">
        <v>9</v>
      </c>
      <c r="H925" s="38" t="str">
        <f t="shared" si="28"/>
        <v>01/12/2020</v>
      </c>
    </row>
    <row r="926" spans="1:8" ht="15">
      <c r="A926" s="38">
        <v>2020</v>
      </c>
      <c r="B926" s="38">
        <v>12</v>
      </c>
      <c r="C926" s="38" t="s">
        <v>46</v>
      </c>
      <c r="D926" s="8" t="str">
        <f t="shared" si="29"/>
        <v>Residual 6</v>
      </c>
      <c r="E926" s="39">
        <v>176.12778702</v>
      </c>
      <c r="F926" s="38" t="str">
        <f>VLOOKUP(D926,EXPORT_CLASE!$A$2:$B$48,2,FALSE)</f>
        <v>Residuales</v>
      </c>
      <c r="G926" s="38" t="s">
        <v>9</v>
      </c>
      <c r="H926" s="38" t="str">
        <f t="shared" si="28"/>
        <v>01/12/2020</v>
      </c>
    </row>
    <row r="927" spans="1:8" ht="15">
      <c r="A927" s="38">
        <v>2020</v>
      </c>
      <c r="B927" s="38">
        <v>12</v>
      </c>
      <c r="C927" s="38" t="s">
        <v>30</v>
      </c>
      <c r="D927" s="8" t="str">
        <f t="shared" si="29"/>
        <v>Residual 500</v>
      </c>
      <c r="E927" s="39"/>
      <c r="F927" s="38" t="str">
        <f>VLOOKUP(D927,EXPORT_CLASE!$A$2:$B$48,2,FALSE)</f>
        <v>Residuales</v>
      </c>
      <c r="G927" s="38" t="s">
        <v>9</v>
      </c>
      <c r="H927" s="38" t="str">
        <f t="shared" si="28"/>
        <v>01/12/2020</v>
      </c>
    </row>
    <row r="928" spans="1:8" ht="15">
      <c r="A928" s="38">
        <v>2020</v>
      </c>
      <c r="B928" s="38">
        <v>12</v>
      </c>
      <c r="C928" s="38" t="s">
        <v>31</v>
      </c>
      <c r="D928" s="8" t="str">
        <f t="shared" si="29"/>
        <v>Fuel Oil</v>
      </c>
      <c r="E928" s="39"/>
      <c r="F928" s="38" t="str">
        <f>VLOOKUP(D928,EXPORT_CLASE!$A$2:$B$48,2,FALSE)</f>
        <v>Gasolinas/Nafta</v>
      </c>
      <c r="G928" s="38" t="s">
        <v>9</v>
      </c>
      <c r="H928" s="38" t="str">
        <f t="shared" si="28"/>
        <v>01/12/2020</v>
      </c>
    </row>
    <row r="929" spans="1:8" ht="15">
      <c r="A929" s="38">
        <v>2020</v>
      </c>
      <c r="B929" s="38">
        <v>12</v>
      </c>
      <c r="C929" s="38" t="s">
        <v>47</v>
      </c>
      <c r="D929" s="8" t="str">
        <f t="shared" si="29"/>
        <v>Otros</v>
      </c>
      <c r="E929" s="39">
        <v>15.52010954</v>
      </c>
      <c r="F929" s="38" t="str">
        <f>VLOOKUP(D929,EXPORT_CLASE!$A$2:$B$48,2,FALSE)</f>
        <v>Otros</v>
      </c>
      <c r="G929" s="38" t="s">
        <v>9</v>
      </c>
      <c r="H929" s="38" t="str">
        <f t="shared" si="28"/>
        <v>01/12/2020</v>
      </c>
    </row>
    <row r="930" spans="1:8" ht="15">
      <c r="A930" s="38">
        <v>2020</v>
      </c>
      <c r="B930" s="38">
        <v>12</v>
      </c>
      <c r="C930" s="38" t="s">
        <v>32</v>
      </c>
      <c r="D930" s="8" t="str">
        <f t="shared" si="29"/>
        <v>Bases Lubricantes</v>
      </c>
      <c r="E930" s="39">
        <v>0.20768301016611296</v>
      </c>
      <c r="F930" s="38" t="str">
        <f>VLOOKUP(D930,EXPORT_CLASE!$A$2:$B$48,2,FALSE)</f>
        <v>Otros</v>
      </c>
      <c r="G930" s="38" t="s">
        <v>9</v>
      </c>
      <c r="H930" s="38" t="str">
        <f t="shared" si="28"/>
        <v>01/12/2020</v>
      </c>
    </row>
    <row r="931" spans="1:8" ht="15">
      <c r="A931" s="38">
        <v>2020</v>
      </c>
      <c r="B931" s="38">
        <v>12</v>
      </c>
      <c r="C931" s="38" t="s">
        <v>33</v>
      </c>
      <c r="D931" s="8" t="str">
        <f t="shared" si="29"/>
        <v>Aceites Lubricantes</v>
      </c>
      <c r="E931" s="39">
        <v>9.0048688548509421</v>
      </c>
      <c r="F931" s="38" t="str">
        <f>VLOOKUP(D931,EXPORT_CLASE!$A$2:$B$48,2,FALSE)</f>
        <v>Otros</v>
      </c>
      <c r="G931" s="38" t="s">
        <v>9</v>
      </c>
      <c r="H931" s="38" t="str">
        <f t="shared" si="28"/>
        <v>01/12/2020</v>
      </c>
    </row>
    <row r="932" spans="1:8" ht="15">
      <c r="A932" s="38">
        <v>2020</v>
      </c>
      <c r="B932" s="38">
        <v>12</v>
      </c>
      <c r="C932" s="38" t="s">
        <v>34</v>
      </c>
      <c r="D932" s="8" t="str">
        <f t="shared" si="29"/>
        <v>Grasas Lubricantes</v>
      </c>
      <c r="E932" s="39">
        <v>0.48163480560908078</v>
      </c>
      <c r="F932" s="38" t="str">
        <f>VLOOKUP(D932,EXPORT_CLASE!$A$2:$B$48,2,FALSE)</f>
        <v>Otros</v>
      </c>
      <c r="G932" s="38" t="s">
        <v>9</v>
      </c>
      <c r="H932" s="38" t="str">
        <f t="shared" si="28"/>
        <v>01/12/2020</v>
      </c>
    </row>
    <row r="933" spans="1:8" ht="15">
      <c r="A933" s="38">
        <v>2021</v>
      </c>
      <c r="B933" s="38">
        <v>1</v>
      </c>
      <c r="C933" s="38" t="s">
        <v>49</v>
      </c>
      <c r="D933" s="8" t="str">
        <f t="shared" si="29"/>
        <v>Gas Natural Licuado</v>
      </c>
      <c r="E933" s="39">
        <v>5049.6677860099999</v>
      </c>
      <c r="F933" s="38" t="str">
        <f>VLOOKUP(D933,EXPORT_CLASE!$A$2:$B$48,2,FALSE)</f>
        <v>Gas Natural Licuado (GNL)</v>
      </c>
      <c r="G933" s="38" t="s">
        <v>9</v>
      </c>
      <c r="H933" s="38" t="str">
        <f t="shared" si="28"/>
        <v>01/1/2021</v>
      </c>
    </row>
    <row r="934" spans="1:8" ht="15">
      <c r="A934" s="38">
        <v>2021</v>
      </c>
      <c r="B934" s="38">
        <v>1</v>
      </c>
      <c r="C934" s="38" t="s">
        <v>50</v>
      </c>
      <c r="D934" s="8" t="str">
        <f t="shared" si="29"/>
        <v>Turbo A-1</v>
      </c>
      <c r="E934" s="39">
        <v>203.57308869000008</v>
      </c>
      <c r="F934" s="38" t="str">
        <f>VLOOKUP(D934,EXPORT_CLASE!$A$2:$B$48,2,FALSE)</f>
        <v>Keroturbo</v>
      </c>
      <c r="G934" s="38" t="s">
        <v>9</v>
      </c>
      <c r="H934" s="38" t="str">
        <f t="shared" si="28"/>
        <v>01/1/2021</v>
      </c>
    </row>
    <row r="935" spans="1:8" ht="15">
      <c r="A935" s="38">
        <v>2021</v>
      </c>
      <c r="B935" s="38">
        <v>1</v>
      </c>
      <c r="C935" s="38" t="s">
        <v>51</v>
      </c>
      <c r="D935" s="8" t="str">
        <f t="shared" si="29"/>
        <v>Petroleo Industrial 6</v>
      </c>
      <c r="E935" s="39">
        <v>2.3888602299999997</v>
      </c>
      <c r="F935" s="38" t="str">
        <f>VLOOKUP(D935,EXPORT_CLASE!$A$2:$B$48,2,FALSE)</f>
        <v>Residuales</v>
      </c>
      <c r="G935" s="38" t="s">
        <v>9</v>
      </c>
      <c r="H935" s="38" t="str">
        <f t="shared" si="28"/>
        <v>01/1/2021</v>
      </c>
    </row>
    <row r="936" spans="1:8" ht="30.75">
      <c r="A936" s="38">
        <v>2021</v>
      </c>
      <c r="B936" s="38">
        <v>1</v>
      </c>
      <c r="C936" s="38" t="s">
        <v>52</v>
      </c>
      <c r="D936" s="8" t="str">
        <f t="shared" si="29"/>
        <v>Combustible Residual Intermedio - 380 (IFO - 380)</v>
      </c>
      <c r="E936" s="39">
        <v>126.73735467</v>
      </c>
      <c r="F936" s="38" t="str">
        <f>VLOOKUP(D936,EXPORT_CLASE!$A$2:$B$48,2,FALSE)</f>
        <v>Residuales</v>
      </c>
      <c r="G936" s="38" t="s">
        <v>9</v>
      </c>
      <c r="H936" s="38" t="str">
        <f t="shared" si="28"/>
        <v>01/1/2021</v>
      </c>
    </row>
    <row r="937" spans="1:8" ht="15">
      <c r="A937" s="38">
        <v>2021</v>
      </c>
      <c r="B937" s="38">
        <v>1</v>
      </c>
      <c r="C937" s="38" t="s">
        <v>26</v>
      </c>
      <c r="D937" s="8" t="str">
        <f t="shared" si="29"/>
        <v>Aceites Lubricantes</v>
      </c>
      <c r="E937" s="39">
        <v>6.2387712496085266</v>
      </c>
      <c r="F937" s="38" t="str">
        <f>VLOOKUP(D937,EXPORT_CLASE!$A$2:$B$48,2,FALSE)</f>
        <v>Otros</v>
      </c>
      <c r="G937" s="38" t="s">
        <v>9</v>
      </c>
      <c r="H937" s="38" t="str">
        <f t="shared" si="28"/>
        <v>01/1/2021</v>
      </c>
    </row>
    <row r="938" spans="1:8" ht="15">
      <c r="A938" s="38">
        <v>2021</v>
      </c>
      <c r="B938" s="38">
        <v>1</v>
      </c>
      <c r="C938" s="38" t="s">
        <v>53</v>
      </c>
      <c r="D938" s="8" t="str">
        <f t="shared" si="29"/>
        <v>Solventes</v>
      </c>
      <c r="E938" s="39">
        <v>0.13924609763402215</v>
      </c>
      <c r="F938" s="38" t="str">
        <f>VLOOKUP(D938,EXPORT_CLASE!$A$2:$B$48,2,FALSE)</f>
        <v>Otros</v>
      </c>
      <c r="G938" s="38" t="s">
        <v>9</v>
      </c>
      <c r="H938" s="38" t="str">
        <f t="shared" si="28"/>
        <v>01/1/2021</v>
      </c>
    </row>
    <row r="939" spans="1:8" ht="15">
      <c r="A939" s="38">
        <v>2021</v>
      </c>
      <c r="B939" s="38">
        <v>1</v>
      </c>
      <c r="C939" s="38" t="s">
        <v>27</v>
      </c>
      <c r="D939" s="8" t="str">
        <f t="shared" si="29"/>
        <v>Grasas Lubricantes</v>
      </c>
      <c r="E939" s="39">
        <v>0.51253299774651162</v>
      </c>
      <c r="F939" s="38" t="str">
        <f>VLOOKUP(D939,EXPORT_CLASE!$A$2:$B$48,2,FALSE)</f>
        <v>Otros</v>
      </c>
      <c r="G939" s="38" t="s">
        <v>9</v>
      </c>
      <c r="H939" s="38" t="str">
        <f t="shared" si="28"/>
        <v>01/1/2021</v>
      </c>
    </row>
    <row r="940" spans="1:8" ht="15">
      <c r="A940" s="38">
        <v>2021</v>
      </c>
      <c r="B940" s="38">
        <v>1</v>
      </c>
      <c r="C940" s="38" t="s">
        <v>8</v>
      </c>
      <c r="D940" s="8" t="str">
        <f t="shared" si="29"/>
        <v>Crudo</v>
      </c>
      <c r="E940" s="39">
        <v>430.46294320000004</v>
      </c>
      <c r="F940" s="38" t="str">
        <f>VLOOKUP(D940,EXPORT_CLASE!$A$2:$B$48,2,FALSE)</f>
        <v>Petróleo</v>
      </c>
      <c r="G940" s="38" t="s">
        <v>9</v>
      </c>
      <c r="H940" s="38" t="str">
        <f t="shared" si="28"/>
        <v>01/1/2021</v>
      </c>
    </row>
    <row r="941" spans="1:8" ht="15">
      <c r="A941" s="38">
        <v>2021</v>
      </c>
      <c r="B941" s="38">
        <v>1</v>
      </c>
      <c r="C941" s="38" t="s">
        <v>54</v>
      </c>
      <c r="D941" s="8" t="str">
        <f t="shared" si="29"/>
        <v>Nafta Craqueada</v>
      </c>
      <c r="E941" s="39">
        <v>990.03029387000015</v>
      </c>
      <c r="F941" s="38" t="str">
        <f>VLOOKUP(D941,EXPORT_CLASE!$A$2:$B$48,2,FALSE)</f>
        <v>Gasolinas/Nafta</v>
      </c>
      <c r="G941" s="38" t="s">
        <v>9</v>
      </c>
      <c r="H941" s="38" t="str">
        <f t="shared" si="28"/>
        <v>01/1/2021</v>
      </c>
    </row>
    <row r="942" spans="1:8" ht="30.75">
      <c r="A942" s="38">
        <v>2021</v>
      </c>
      <c r="B942" s="38">
        <v>1</v>
      </c>
      <c r="C942" s="38" t="s">
        <v>55</v>
      </c>
      <c r="D942" s="8" t="str">
        <f t="shared" si="29"/>
        <v>Diesel Ultra Bajo en Azufre (ULSD)</v>
      </c>
      <c r="E942" s="39">
        <v>82.342735950000048</v>
      </c>
      <c r="F942" s="38" t="str">
        <f>VLOOKUP(D942,EXPORT_CLASE!$A$2:$B$48,2,FALSE)</f>
        <v>Diesel 2/DB5</v>
      </c>
      <c r="G942" s="38" t="s">
        <v>9</v>
      </c>
      <c r="H942" s="38" t="str">
        <f t="shared" si="28"/>
        <v>01/1/2021</v>
      </c>
    </row>
    <row r="943" spans="1:8" ht="15">
      <c r="A943" s="38">
        <v>2021</v>
      </c>
      <c r="B943" s="38">
        <v>1</v>
      </c>
      <c r="C943" s="38" t="s">
        <v>25</v>
      </c>
      <c r="D943" s="8" t="str">
        <f t="shared" si="29"/>
        <v>Bases Lubricantes</v>
      </c>
      <c r="E943" s="39">
        <v>0.81744211</v>
      </c>
      <c r="F943" s="38" t="str">
        <f>VLOOKUP(D943,EXPORT_CLASE!$A$2:$B$48,2,FALSE)</f>
        <v>Otros</v>
      </c>
      <c r="G943" s="38" t="s">
        <v>9</v>
      </c>
      <c r="H943" s="38" t="str">
        <f t="shared" si="28"/>
        <v>01/1/2021</v>
      </c>
    </row>
    <row r="944" spans="1:8" ht="30.75">
      <c r="A944" s="38">
        <v>2021</v>
      </c>
      <c r="B944" s="38">
        <v>1</v>
      </c>
      <c r="C944" s="38" t="s">
        <v>56</v>
      </c>
      <c r="D944" s="8" t="str">
        <f t="shared" si="29"/>
        <v>Gasolina obtenido por blending (HOGBS)</v>
      </c>
      <c r="E944" s="39">
        <v>681.94737074</v>
      </c>
      <c r="F944" s="38" t="str">
        <f>VLOOKUP(D944,EXPORT_CLASE!$A$2:$B$48,2,FALSE)</f>
        <v>Gasolinas/Nafta</v>
      </c>
      <c r="G944" s="38" t="s">
        <v>9</v>
      </c>
      <c r="H944" s="38" t="str">
        <f t="shared" si="28"/>
        <v>01/1/2021</v>
      </c>
    </row>
    <row r="945" spans="1:8" ht="15">
      <c r="A945" s="38">
        <v>2021</v>
      </c>
      <c r="B945" s="38">
        <v>1</v>
      </c>
      <c r="C945" s="38" t="s">
        <v>31</v>
      </c>
      <c r="D945" s="8" t="str">
        <f t="shared" si="29"/>
        <v>Fuel Oil</v>
      </c>
      <c r="E945" s="39">
        <v>0.14089599999999999</v>
      </c>
      <c r="F945" s="38" t="str">
        <f>VLOOKUP(D945,EXPORT_CLASE!$A$2:$B$48,2,FALSE)</f>
        <v>Gasolinas/Nafta</v>
      </c>
      <c r="G945" s="38" t="s">
        <v>9</v>
      </c>
      <c r="H945" s="38" t="str">
        <f t="shared" si="28"/>
        <v>01/1/2021</v>
      </c>
    </row>
    <row r="946" spans="1:8" ht="15">
      <c r="A946" s="38">
        <v>2021</v>
      </c>
      <c r="B946" s="38">
        <v>2</v>
      </c>
      <c r="C946" s="38" t="s">
        <v>49</v>
      </c>
      <c r="D946" s="8" t="str">
        <f t="shared" si="29"/>
        <v>Gas Natural Licuado</v>
      </c>
      <c r="E946" s="39">
        <v>3721.2677975799998</v>
      </c>
      <c r="F946" s="38" t="str">
        <f>VLOOKUP(D946,EXPORT_CLASE!$A$2:$B$48,2,FALSE)</f>
        <v>Gas Natural Licuado (GNL)</v>
      </c>
      <c r="G946" s="38" t="s">
        <v>9</v>
      </c>
      <c r="H946" s="38" t="str">
        <f t="shared" si="28"/>
        <v>01/2/2021</v>
      </c>
    </row>
    <row r="947" spans="1:8" ht="15">
      <c r="A947" s="38">
        <v>2021</v>
      </c>
      <c r="B947" s="38">
        <v>2</v>
      </c>
      <c r="C947" s="38" t="s">
        <v>50</v>
      </c>
      <c r="D947" s="8" t="str">
        <f t="shared" si="29"/>
        <v>Turbo A-1</v>
      </c>
      <c r="E947" s="39">
        <v>152.98728586999997</v>
      </c>
      <c r="F947" s="38" t="str">
        <f>VLOOKUP(D947,EXPORT_CLASE!$A$2:$B$48,2,FALSE)</f>
        <v>Keroturbo</v>
      </c>
      <c r="G947" s="38" t="s">
        <v>9</v>
      </c>
      <c r="H947" s="38" t="str">
        <f t="shared" si="28"/>
        <v>01/2/2021</v>
      </c>
    </row>
    <row r="948" spans="1:8" ht="15">
      <c r="A948" s="38">
        <v>2021</v>
      </c>
      <c r="B948" s="38">
        <v>2</v>
      </c>
      <c r="C948" s="38" t="s">
        <v>51</v>
      </c>
      <c r="D948" s="8" t="str">
        <f t="shared" si="29"/>
        <v>Petroleo Industrial 6</v>
      </c>
      <c r="E948" s="39">
        <v>4.7843941500000007</v>
      </c>
      <c r="F948" s="38" t="str">
        <f>VLOOKUP(D948,EXPORT_CLASE!$A$2:$B$48,2,FALSE)</f>
        <v>Residuales</v>
      </c>
      <c r="G948" s="38" t="s">
        <v>9</v>
      </c>
      <c r="H948" s="38" t="str">
        <f t="shared" si="28"/>
        <v>01/2/2021</v>
      </c>
    </row>
    <row r="949" spans="1:8" ht="30.75">
      <c r="A949" s="38">
        <v>2021</v>
      </c>
      <c r="B949" s="38">
        <v>2</v>
      </c>
      <c r="C949" s="38" t="s">
        <v>52</v>
      </c>
      <c r="D949" s="8" t="str">
        <f t="shared" si="29"/>
        <v>Combustible Residual Intermedio - 380 (IFO - 380)</v>
      </c>
      <c r="E949" s="39">
        <v>127.58091286</v>
      </c>
      <c r="F949" s="38" t="str">
        <f>VLOOKUP(D949,EXPORT_CLASE!$A$2:$B$48,2,FALSE)</f>
        <v>Residuales</v>
      </c>
      <c r="G949" s="38" t="s">
        <v>9</v>
      </c>
      <c r="H949" s="38" t="str">
        <f t="shared" si="28"/>
        <v>01/2/2021</v>
      </c>
    </row>
    <row r="950" spans="1:8" ht="15">
      <c r="A950" s="38">
        <v>2021</v>
      </c>
      <c r="B950" s="38">
        <v>2</v>
      </c>
      <c r="C950" s="38" t="s">
        <v>26</v>
      </c>
      <c r="D950" s="8" t="str">
        <f t="shared" si="29"/>
        <v>Aceites Lubricantes</v>
      </c>
      <c r="E950" s="39">
        <v>11.015988949786825</v>
      </c>
      <c r="F950" s="38" t="str">
        <f>VLOOKUP(D950,EXPORT_CLASE!$A$2:$B$48,2,FALSE)</f>
        <v>Otros</v>
      </c>
      <c r="G950" s="38" t="s">
        <v>9</v>
      </c>
      <c r="H950" s="38" t="str">
        <f t="shared" si="28"/>
        <v>01/2/2021</v>
      </c>
    </row>
    <row r="951" spans="1:8" ht="15">
      <c r="A951" s="38">
        <v>2021</v>
      </c>
      <c r="B951" s="38">
        <v>2</v>
      </c>
      <c r="C951" s="38" t="s">
        <v>53</v>
      </c>
      <c r="D951" s="8" t="str">
        <f t="shared" si="29"/>
        <v>Solventes</v>
      </c>
      <c r="E951" s="39">
        <v>0.27240017849655584</v>
      </c>
      <c r="F951" s="38" t="str">
        <f>VLOOKUP(D951,EXPORT_CLASE!$A$2:$B$48,2,FALSE)</f>
        <v>Otros</v>
      </c>
      <c r="G951" s="38" t="s">
        <v>9</v>
      </c>
      <c r="H951" s="38" t="str">
        <f t="shared" si="28"/>
        <v>01/2/2021</v>
      </c>
    </row>
    <row r="952" spans="1:8" ht="15">
      <c r="A952" s="38">
        <v>2021</v>
      </c>
      <c r="B952" s="38">
        <v>2</v>
      </c>
      <c r="C952" s="38" t="s">
        <v>27</v>
      </c>
      <c r="D952" s="8" t="str">
        <f t="shared" si="29"/>
        <v>Grasas Lubricantes</v>
      </c>
      <c r="E952" s="39">
        <v>0.32719633726301223</v>
      </c>
      <c r="F952" s="38" t="str">
        <f>VLOOKUP(D952,EXPORT_CLASE!$A$2:$B$48,2,FALSE)</f>
        <v>Otros</v>
      </c>
      <c r="G952" s="38" t="s">
        <v>9</v>
      </c>
      <c r="H952" s="38" t="str">
        <f t="shared" si="28"/>
        <v>01/2/2021</v>
      </c>
    </row>
    <row r="953" spans="1:8" ht="15">
      <c r="A953" s="38">
        <v>2021</v>
      </c>
      <c r="B953" s="38">
        <v>2</v>
      </c>
      <c r="C953" s="38" t="s">
        <v>8</v>
      </c>
      <c r="D953" s="8" t="str">
        <f t="shared" si="29"/>
        <v>Crudo</v>
      </c>
      <c r="E953" s="39">
        <v>147.24407557000001</v>
      </c>
      <c r="F953" s="38" t="str">
        <f>VLOOKUP(D953,EXPORT_CLASE!$A$2:$B$48,2,FALSE)</f>
        <v>Petróleo</v>
      </c>
      <c r="G953" s="38" t="s">
        <v>9</v>
      </c>
      <c r="H953" s="38" t="str">
        <f t="shared" si="28"/>
        <v>01/2/2021</v>
      </c>
    </row>
    <row r="954" spans="1:8" ht="15">
      <c r="A954" s="38">
        <v>2021</v>
      </c>
      <c r="B954" s="38">
        <v>2</v>
      </c>
      <c r="C954" s="38" t="s">
        <v>14</v>
      </c>
      <c r="D954" s="8" t="str">
        <f t="shared" si="29"/>
        <v>Gasolina Natural</v>
      </c>
      <c r="E954" s="39">
        <v>991.38748088000023</v>
      </c>
      <c r="F954" s="38" t="str">
        <f>VLOOKUP(D954,EXPORT_CLASE!$A$2:$B$48,2,FALSE)</f>
        <v>Gasolinas/Nafta</v>
      </c>
      <c r="G954" s="38" t="s">
        <v>9</v>
      </c>
      <c r="H954" s="38" t="str">
        <f t="shared" si="28"/>
        <v>01/2/2021</v>
      </c>
    </row>
    <row r="955" spans="1:8" ht="15">
      <c r="A955" s="38">
        <v>2021</v>
      </c>
      <c r="B955" s="38">
        <v>2</v>
      </c>
      <c r="C955" s="38" t="s">
        <v>19</v>
      </c>
      <c r="D955" s="8" t="str">
        <f t="shared" si="29"/>
        <v>Diesel 2</v>
      </c>
      <c r="E955" s="39">
        <v>107.78997508999997</v>
      </c>
      <c r="F955" s="38" t="str">
        <f>VLOOKUP(D955,EXPORT_CLASE!$A$2:$B$48,2,FALSE)</f>
        <v>Diesel 2/DB5</v>
      </c>
      <c r="G955" s="38" t="s">
        <v>9</v>
      </c>
      <c r="H955" s="38" t="str">
        <f t="shared" si="28"/>
        <v>01/2/2021</v>
      </c>
    </row>
    <row r="956" spans="1:8" ht="15">
      <c r="A956" s="38">
        <v>2021</v>
      </c>
      <c r="B956" s="38">
        <v>2</v>
      </c>
      <c r="C956" s="38" t="s">
        <v>57</v>
      </c>
      <c r="D956" s="8" t="str">
        <f t="shared" si="29"/>
        <v>Diesel Bajo Azufre</v>
      </c>
      <c r="E956" s="39">
        <v>0.2687717</v>
      </c>
      <c r="F956" s="38" t="str">
        <f>VLOOKUP(D956,EXPORT_CLASE!$A$2:$B$48,2,FALSE)</f>
        <v>Diesel 2/DB5</v>
      </c>
      <c r="G956" s="38" t="s">
        <v>9</v>
      </c>
      <c r="H956" s="38" t="str">
        <f t="shared" si="28"/>
        <v>01/2/2021</v>
      </c>
    </row>
    <row r="957" spans="1:8" ht="15">
      <c r="A957" s="38">
        <v>2021</v>
      </c>
      <c r="B957" s="38">
        <v>2</v>
      </c>
      <c r="C957" s="38" t="s">
        <v>58</v>
      </c>
      <c r="D957" s="8" t="str">
        <f t="shared" si="29"/>
        <v>Diesel Marino Bajo Azufre</v>
      </c>
      <c r="E957" s="39">
        <v>0.71914827999999997</v>
      </c>
      <c r="F957" s="38" t="str">
        <f>VLOOKUP(D957,EXPORT_CLASE!$A$2:$B$48,2,FALSE)</f>
        <v>Diesel 2/DB5</v>
      </c>
      <c r="G957" s="38" t="s">
        <v>9</v>
      </c>
      <c r="H957" s="38" t="str">
        <f t="shared" si="28"/>
        <v>01/2/2021</v>
      </c>
    </row>
    <row r="958" spans="1:8" ht="15">
      <c r="A958" s="38">
        <v>2021</v>
      </c>
      <c r="B958" s="38">
        <v>3</v>
      </c>
      <c r="C958" s="38" t="s">
        <v>13</v>
      </c>
      <c r="D958" s="8" t="str">
        <f t="shared" ref="D958:D1003" si="30">TRIM(C958)</f>
        <v>Propano</v>
      </c>
      <c r="E958" s="39">
        <v>578.63534425933858</v>
      </c>
      <c r="F958" s="38" t="str">
        <f>VLOOKUP(D958,EXPORT_CLASE!$A$2:$B$48,2,FALSE)</f>
        <v>GLP/Propano/Butano</v>
      </c>
      <c r="G958" s="38" t="s">
        <v>9</v>
      </c>
      <c r="H958" s="38" t="str">
        <f t="shared" si="28"/>
        <v>01/3/2021</v>
      </c>
    </row>
    <row r="959" spans="1:8" ht="15">
      <c r="A959" s="38">
        <v>2021</v>
      </c>
      <c r="B959" s="38">
        <v>3</v>
      </c>
      <c r="C959" s="38" t="s">
        <v>12</v>
      </c>
      <c r="D959" s="8" t="str">
        <f t="shared" si="30"/>
        <v>Butano</v>
      </c>
      <c r="E959" s="39">
        <v>205.66290974</v>
      </c>
      <c r="F959" s="38" t="str">
        <f>VLOOKUP(D959,EXPORT_CLASE!$A$2:$B$48,2,FALSE)</f>
        <v>GLP/Propano/Butano</v>
      </c>
      <c r="G959" s="38" t="s">
        <v>9</v>
      </c>
      <c r="H959" s="38" t="str">
        <f t="shared" si="28"/>
        <v>01/3/2021</v>
      </c>
    </row>
    <row r="960" spans="1:8" ht="15">
      <c r="A960" s="38">
        <v>2021</v>
      </c>
      <c r="B960" s="38">
        <v>3</v>
      </c>
      <c r="C960" s="38" t="s">
        <v>59</v>
      </c>
      <c r="D960" s="8" t="str">
        <f t="shared" si="30"/>
        <v>Gas Licuado de Petróleo</v>
      </c>
      <c r="E960" s="39">
        <v>5.0105510999999998</v>
      </c>
      <c r="F960" s="38" t="str">
        <f>VLOOKUP(D960,EXPORT_CLASE!$A$2:$B$48,2,FALSE)</f>
        <v>GLP/Propano/Butano</v>
      </c>
      <c r="G960" s="38" t="s">
        <v>9</v>
      </c>
      <c r="H960" s="38" t="str">
        <f t="shared" si="28"/>
        <v>01/3/2021</v>
      </c>
    </row>
    <row r="961" spans="1:8" ht="15">
      <c r="A961" s="38">
        <v>2021</v>
      </c>
      <c r="B961" s="38">
        <v>3</v>
      </c>
      <c r="C961" s="38" t="s">
        <v>60</v>
      </c>
      <c r="D961" s="8" t="str">
        <f t="shared" si="30"/>
        <v>Gasolinas</v>
      </c>
      <c r="E961" s="39">
        <v>40.630324189999996</v>
      </c>
      <c r="F961" s="38" t="str">
        <f>VLOOKUP(D961,EXPORT_CLASE!$A$2:$B$48,2,FALSE)</f>
        <v>Gasolinas/Nafta</v>
      </c>
      <c r="G961" s="38" t="s">
        <v>9</v>
      </c>
      <c r="H961" s="38" t="str">
        <f t="shared" si="28"/>
        <v>01/3/2021</v>
      </c>
    </row>
    <row r="962" spans="1:8" ht="15">
      <c r="A962" s="38">
        <v>2021</v>
      </c>
      <c r="B962" s="38">
        <v>3</v>
      </c>
      <c r="C962" s="38" t="s">
        <v>61</v>
      </c>
      <c r="D962" s="8" t="str">
        <f t="shared" si="30"/>
        <v>Diesel B5 - S50</v>
      </c>
      <c r="E962" s="39">
        <v>1145.57362188</v>
      </c>
      <c r="F962" s="38" t="str">
        <f>VLOOKUP(D962,EXPORT_CLASE!$A$2:$B$48,2,FALSE)</f>
        <v>Diesel 2/DB5</v>
      </c>
      <c r="G962" s="38" t="s">
        <v>9</v>
      </c>
      <c r="H962" s="38" t="str">
        <f t="shared" si="28"/>
        <v>01/3/2021</v>
      </c>
    </row>
    <row r="963" spans="1:8" ht="15">
      <c r="A963" s="38">
        <v>2021</v>
      </c>
      <c r="B963" s="38">
        <v>3</v>
      </c>
      <c r="C963" s="38" t="s">
        <v>50</v>
      </c>
      <c r="D963" s="8" t="str">
        <f t="shared" si="30"/>
        <v>Turbo A-1</v>
      </c>
      <c r="E963" s="39">
        <v>65.245396330000005</v>
      </c>
      <c r="F963" s="38" t="str">
        <f>VLOOKUP(D963,EXPORT_CLASE!$A$2:$B$48,2,FALSE)</f>
        <v>Keroturbo</v>
      </c>
      <c r="G963" s="38" t="s">
        <v>9</v>
      </c>
      <c r="H963" s="38" t="str">
        <f t="shared" ref="H963:H1026" si="31">"01/"&amp;B963&amp;"/"&amp;A963</f>
        <v>01/3/2021</v>
      </c>
    </row>
    <row r="964" spans="1:8" ht="15">
      <c r="A964" s="38">
        <v>2021</v>
      </c>
      <c r="B964" s="38">
        <v>3</v>
      </c>
      <c r="C964" s="38" t="s">
        <v>51</v>
      </c>
      <c r="D964" s="8" t="str">
        <f t="shared" si="30"/>
        <v>Petroleo Industrial 6</v>
      </c>
      <c r="E964" s="39">
        <v>10.09718604</v>
      </c>
      <c r="F964" s="38" t="str">
        <f>VLOOKUP(D964,EXPORT_CLASE!$A$2:$B$48,2,FALSE)</f>
        <v>Residuales</v>
      </c>
      <c r="G964" s="38" t="s">
        <v>9</v>
      </c>
      <c r="H964" s="38" t="str">
        <f t="shared" si="31"/>
        <v>01/3/2021</v>
      </c>
    </row>
    <row r="965" spans="1:8" ht="15">
      <c r="A965" s="38">
        <v>2021</v>
      </c>
      <c r="B965" s="38">
        <v>3</v>
      </c>
      <c r="C965" s="38" t="s">
        <v>26</v>
      </c>
      <c r="D965" s="8" t="str">
        <f t="shared" si="30"/>
        <v>Aceites Lubricantes</v>
      </c>
      <c r="E965" s="39">
        <v>50.861261110623573</v>
      </c>
      <c r="F965" s="38" t="str">
        <f>VLOOKUP(D965,EXPORT_CLASE!$A$2:$B$48,2,FALSE)</f>
        <v>Otros</v>
      </c>
      <c r="G965" s="38" t="s">
        <v>9</v>
      </c>
      <c r="H965" s="38" t="str">
        <f t="shared" si="31"/>
        <v>01/3/2021</v>
      </c>
    </row>
    <row r="966" spans="1:8" ht="15">
      <c r="A966" s="38">
        <v>2021</v>
      </c>
      <c r="B966" s="38">
        <v>3</v>
      </c>
      <c r="C966" s="38" t="s">
        <v>53</v>
      </c>
      <c r="D966" s="8" t="str">
        <f t="shared" si="30"/>
        <v>Solventes</v>
      </c>
      <c r="E966" s="39">
        <v>8.3186105167882616</v>
      </c>
      <c r="F966" s="38" t="str">
        <f>VLOOKUP(D966,EXPORT_CLASE!$A$2:$B$48,2,FALSE)</f>
        <v>Otros</v>
      </c>
      <c r="G966" s="38" t="s">
        <v>9</v>
      </c>
      <c r="H966" s="38" t="str">
        <f t="shared" si="31"/>
        <v>01/3/2021</v>
      </c>
    </row>
    <row r="967" spans="1:8" ht="15">
      <c r="A967" s="38">
        <v>2021</v>
      </c>
      <c r="B967" s="38">
        <v>3</v>
      </c>
      <c r="C967" s="38" t="s">
        <v>27</v>
      </c>
      <c r="D967" s="8" t="str">
        <f t="shared" si="30"/>
        <v>Grasas Lubricantes</v>
      </c>
      <c r="E967" s="39">
        <v>1.9444480233799557</v>
      </c>
      <c r="F967" s="38" t="str">
        <f>VLOOKUP(D967,EXPORT_CLASE!$A$2:$B$48,2,FALSE)</f>
        <v>Otros</v>
      </c>
      <c r="G967" s="38" t="s">
        <v>9</v>
      </c>
      <c r="H967" s="38" t="str">
        <f t="shared" si="31"/>
        <v>01/3/2021</v>
      </c>
    </row>
    <row r="968" spans="1:8" ht="15">
      <c r="A968" s="38">
        <v>2021</v>
      </c>
      <c r="B968" s="38">
        <v>3</v>
      </c>
      <c r="C968" s="38" t="s">
        <v>8</v>
      </c>
      <c r="D968" s="8" t="str">
        <f t="shared" si="30"/>
        <v>Crudo</v>
      </c>
      <c r="E968" s="39">
        <v>1096.42917885</v>
      </c>
      <c r="F968" s="38" t="str">
        <f>VLOOKUP(D968,EXPORT_CLASE!$A$2:$B$48,2,FALSE)</f>
        <v>Petróleo</v>
      </c>
      <c r="G968" s="38" t="s">
        <v>9</v>
      </c>
      <c r="H968" s="38" t="str">
        <f t="shared" si="31"/>
        <v>01/3/2021</v>
      </c>
    </row>
    <row r="969" spans="1:8" ht="15">
      <c r="A969" s="38">
        <v>2021</v>
      </c>
      <c r="B969" s="38">
        <v>3</v>
      </c>
      <c r="C969" s="38" t="s">
        <v>54</v>
      </c>
      <c r="D969" s="8" t="str">
        <f t="shared" si="30"/>
        <v>Nafta Craqueada</v>
      </c>
      <c r="E969" s="39">
        <v>816.83179129999996</v>
      </c>
      <c r="F969" s="38" t="str">
        <f>VLOOKUP(D969,EXPORT_CLASE!$A$2:$B$48,2,FALSE)</f>
        <v>Gasolinas/Nafta</v>
      </c>
      <c r="G969" s="38" t="s">
        <v>9</v>
      </c>
      <c r="H969" s="38" t="str">
        <f t="shared" si="31"/>
        <v>01/3/2021</v>
      </c>
    </row>
    <row r="970" spans="1:8" ht="30.75">
      <c r="A970" s="38">
        <v>2021</v>
      </c>
      <c r="B970" s="38">
        <v>3</v>
      </c>
      <c r="C970" s="38" t="s">
        <v>55</v>
      </c>
      <c r="D970" s="8" t="str">
        <f t="shared" si="30"/>
        <v>Diesel Ultra Bajo en Azufre (ULSD)</v>
      </c>
      <c r="E970" s="39">
        <v>1296.4089037600002</v>
      </c>
      <c r="F970" s="38" t="str">
        <f>VLOOKUP(D970,EXPORT_CLASE!$A$2:$B$48,2,FALSE)</f>
        <v>Diesel 2/DB5</v>
      </c>
      <c r="G970" s="38" t="s">
        <v>9</v>
      </c>
      <c r="H970" s="38" t="str">
        <f t="shared" si="31"/>
        <v>01/3/2021</v>
      </c>
    </row>
    <row r="971" spans="1:8" ht="15">
      <c r="A971" s="38">
        <v>2021</v>
      </c>
      <c r="B971" s="38">
        <v>3</v>
      </c>
      <c r="C971" s="38" t="s">
        <v>25</v>
      </c>
      <c r="D971" s="8" t="str">
        <f t="shared" si="30"/>
        <v>Bases Lubricantes</v>
      </c>
      <c r="E971" s="39">
        <v>45.443043296168433</v>
      </c>
      <c r="F971" s="38" t="str">
        <f>VLOOKUP(D971,EXPORT_CLASE!$A$2:$B$48,2,FALSE)</f>
        <v>Otros</v>
      </c>
      <c r="G971" s="38" t="s">
        <v>9</v>
      </c>
      <c r="H971" s="38" t="str">
        <f t="shared" si="31"/>
        <v>01/3/2021</v>
      </c>
    </row>
    <row r="972" spans="1:8" ht="15">
      <c r="A972" s="38">
        <v>2021</v>
      </c>
      <c r="B972" s="38">
        <v>3</v>
      </c>
      <c r="C972" s="38" t="s">
        <v>62</v>
      </c>
      <c r="D972" s="8" t="str">
        <f t="shared" si="30"/>
        <v>Etileno</v>
      </c>
      <c r="E972" s="39">
        <v>9.60483E-3</v>
      </c>
      <c r="F972" s="38" t="str">
        <f>VLOOKUP(D972,EXPORT_CLASE!$A$2:$B$48,2,FALSE)</f>
        <v>Otros</v>
      </c>
      <c r="G972" s="38" t="s">
        <v>9</v>
      </c>
      <c r="H972" s="38" t="str">
        <f t="shared" si="31"/>
        <v>01/3/2021</v>
      </c>
    </row>
    <row r="973" spans="1:8" ht="15">
      <c r="A973" s="38">
        <v>2021</v>
      </c>
      <c r="B973" s="38">
        <v>4</v>
      </c>
      <c r="C973" s="38" t="s">
        <v>49</v>
      </c>
      <c r="D973" s="8" t="str">
        <f t="shared" si="30"/>
        <v>Gas Natural Licuado</v>
      </c>
      <c r="E973" s="39">
        <v>2903.00201208</v>
      </c>
      <c r="F973" s="38" t="str">
        <f>VLOOKUP(D973,EXPORT_CLASE!$A$2:$B$48,2,FALSE)</f>
        <v>Gas Natural Licuado (GNL)</v>
      </c>
      <c r="G973" s="38" t="s">
        <v>9</v>
      </c>
      <c r="H973" s="38" t="str">
        <f t="shared" si="31"/>
        <v>01/4/2021</v>
      </c>
    </row>
    <row r="974" spans="1:8" ht="15">
      <c r="A974" s="38">
        <v>2021</v>
      </c>
      <c r="B974" s="38">
        <v>4</v>
      </c>
      <c r="C974" s="38" t="s">
        <v>50</v>
      </c>
      <c r="D974" s="8" t="str">
        <f t="shared" si="30"/>
        <v>Turbo A-1</v>
      </c>
      <c r="E974" s="39">
        <v>169.96832338999999</v>
      </c>
      <c r="F974" s="38" t="str">
        <f>VLOOKUP(D974,EXPORT_CLASE!$A$2:$B$48,2,FALSE)</f>
        <v>Keroturbo</v>
      </c>
      <c r="G974" s="38" t="s">
        <v>9</v>
      </c>
      <c r="H974" s="38" t="str">
        <f t="shared" si="31"/>
        <v>01/4/2021</v>
      </c>
    </row>
    <row r="975" spans="1:8" ht="15">
      <c r="A975" s="38">
        <v>2021</v>
      </c>
      <c r="B975" s="38">
        <v>4</v>
      </c>
      <c r="C975" s="38" t="s">
        <v>51</v>
      </c>
      <c r="D975" s="8" t="str">
        <f t="shared" si="30"/>
        <v>Petroleo Industrial 6</v>
      </c>
      <c r="E975" s="39">
        <v>2.7018883700000003</v>
      </c>
      <c r="F975" s="38" t="str">
        <f>VLOOKUP(D975,EXPORT_CLASE!$A$2:$B$48,2,FALSE)</f>
        <v>Residuales</v>
      </c>
      <c r="G975" s="38" t="s">
        <v>9</v>
      </c>
      <c r="H975" s="38" t="str">
        <f t="shared" si="31"/>
        <v>01/4/2021</v>
      </c>
    </row>
    <row r="976" spans="1:8" ht="30.75">
      <c r="A976" s="38">
        <v>2021</v>
      </c>
      <c r="B976" s="38">
        <v>4</v>
      </c>
      <c r="C976" s="38" t="s">
        <v>52</v>
      </c>
      <c r="D976" s="8" t="str">
        <f t="shared" si="30"/>
        <v>Combustible Residual Intermedio - 380 (IFO - 380)</v>
      </c>
      <c r="E976" s="39">
        <v>12.018829363174419</v>
      </c>
      <c r="F976" s="38" t="str">
        <f>VLOOKUP(D976,EXPORT_CLASE!$A$2:$B$48,2,FALSE)</f>
        <v>Residuales</v>
      </c>
      <c r="G976" s="38" t="s">
        <v>9</v>
      </c>
      <c r="H976" s="38" t="str">
        <f t="shared" si="31"/>
        <v>01/4/2021</v>
      </c>
    </row>
    <row r="977" spans="1:8" ht="15">
      <c r="A977" s="38">
        <v>2021</v>
      </c>
      <c r="B977" s="38">
        <v>4</v>
      </c>
      <c r="C977" s="38" t="s">
        <v>26</v>
      </c>
      <c r="D977" s="8" t="str">
        <f t="shared" si="30"/>
        <v>Aceites Lubricantes</v>
      </c>
      <c r="E977" s="39">
        <v>0.13924609763402215</v>
      </c>
      <c r="F977" s="38" t="str">
        <f>VLOOKUP(D977,EXPORT_CLASE!$A$2:$B$48,2,FALSE)</f>
        <v>Otros</v>
      </c>
      <c r="G977" s="38" t="s">
        <v>9</v>
      </c>
      <c r="H977" s="38" t="str">
        <f t="shared" si="31"/>
        <v>01/4/2021</v>
      </c>
    </row>
    <row r="978" spans="1:8" ht="15">
      <c r="A978" s="38">
        <v>2021</v>
      </c>
      <c r="B978" s="38">
        <v>4</v>
      </c>
      <c r="C978" s="38" t="s">
        <v>53</v>
      </c>
      <c r="D978" s="8" t="str">
        <f t="shared" si="30"/>
        <v>Solventes</v>
      </c>
      <c r="E978" s="39">
        <v>0.21828909220553713</v>
      </c>
      <c r="F978" s="38" t="str">
        <f>VLOOKUP(D978,EXPORT_CLASE!$A$2:$B$48,2,FALSE)</f>
        <v>Otros</v>
      </c>
      <c r="G978" s="38" t="s">
        <v>9</v>
      </c>
      <c r="H978" s="38" t="str">
        <f t="shared" si="31"/>
        <v>01/4/2021</v>
      </c>
    </row>
    <row r="979" spans="1:8" ht="15">
      <c r="A979" s="38">
        <v>2021</v>
      </c>
      <c r="B979" s="38">
        <v>4</v>
      </c>
      <c r="C979" s="38" t="s">
        <v>27</v>
      </c>
      <c r="D979" s="8" t="str">
        <f t="shared" si="30"/>
        <v>Grasas Lubricantes</v>
      </c>
      <c r="E979" s="39">
        <v>50.483063495537614</v>
      </c>
      <c r="F979" s="38" t="str">
        <f>VLOOKUP(D979,EXPORT_CLASE!$A$2:$B$48,2,FALSE)</f>
        <v>Otros</v>
      </c>
      <c r="G979" s="38" t="s">
        <v>9</v>
      </c>
      <c r="H979" s="38" t="str">
        <f t="shared" si="31"/>
        <v>01/4/2021</v>
      </c>
    </row>
    <row r="980" spans="1:8" ht="15">
      <c r="A980" s="38">
        <v>2021</v>
      </c>
      <c r="B980" s="38">
        <v>4</v>
      </c>
      <c r="C980" s="38" t="s">
        <v>8</v>
      </c>
      <c r="D980" s="8" t="str">
        <f t="shared" si="30"/>
        <v>Crudo</v>
      </c>
      <c r="E980" s="39">
        <v>8.6514672800000003</v>
      </c>
      <c r="F980" s="38" t="str">
        <f>VLOOKUP(D980,EXPORT_CLASE!$A$2:$B$48,2,FALSE)</f>
        <v>Petróleo</v>
      </c>
      <c r="G980" s="38" t="s">
        <v>9</v>
      </c>
      <c r="H980" s="38" t="str">
        <f t="shared" si="31"/>
        <v>01/4/2021</v>
      </c>
    </row>
    <row r="981" spans="1:8" ht="15">
      <c r="A981" s="38">
        <v>2021</v>
      </c>
      <c r="B981" s="38">
        <v>4</v>
      </c>
      <c r="C981" s="38" t="s">
        <v>14</v>
      </c>
      <c r="D981" s="8" t="str">
        <f t="shared" si="30"/>
        <v>Gasolina Natural</v>
      </c>
      <c r="E981" s="39">
        <v>217.82725396000023</v>
      </c>
      <c r="F981" s="38" t="str">
        <f>VLOOKUP(D981,EXPORT_CLASE!$A$2:$B$48,2,FALSE)</f>
        <v>Gasolinas/Nafta</v>
      </c>
      <c r="G981" s="38" t="s">
        <v>9</v>
      </c>
      <c r="H981" s="38" t="str">
        <f t="shared" si="31"/>
        <v>01/4/2021</v>
      </c>
    </row>
    <row r="982" spans="1:8" ht="15">
      <c r="A982" s="38">
        <v>2021</v>
      </c>
      <c r="B982" s="38">
        <v>4</v>
      </c>
      <c r="C982" s="38" t="s">
        <v>19</v>
      </c>
      <c r="D982" s="8" t="str">
        <f t="shared" si="30"/>
        <v>Diesel 2</v>
      </c>
      <c r="E982" s="39">
        <v>571.37620924999999</v>
      </c>
      <c r="F982" s="38" t="str">
        <f>VLOOKUP(D982,EXPORT_CLASE!$A$2:$B$48,2,FALSE)</f>
        <v>Diesel 2/DB5</v>
      </c>
      <c r="G982" s="38" t="s">
        <v>9</v>
      </c>
      <c r="H982" s="38" t="str">
        <f t="shared" si="31"/>
        <v>01/4/2021</v>
      </c>
    </row>
    <row r="983" spans="1:8" ht="15">
      <c r="A983" s="38">
        <v>2021</v>
      </c>
      <c r="B983" s="38">
        <v>4</v>
      </c>
      <c r="C983" s="38" t="s">
        <v>57</v>
      </c>
      <c r="D983" s="8" t="str">
        <f t="shared" si="30"/>
        <v>Diesel Bajo Azufre</v>
      </c>
      <c r="E983" s="39">
        <v>990.03026871000031</v>
      </c>
      <c r="F983" s="38" t="str">
        <f>VLOOKUP(D983,EXPORT_CLASE!$A$2:$B$48,2,FALSE)</f>
        <v>Diesel 2/DB5</v>
      </c>
      <c r="G983" s="38" t="s">
        <v>9</v>
      </c>
      <c r="H983" s="38" t="str">
        <f t="shared" si="31"/>
        <v>01/4/2021</v>
      </c>
    </row>
    <row r="984" spans="1:8" ht="15">
      <c r="A984" s="38">
        <v>2021</v>
      </c>
      <c r="B984" s="38">
        <v>4</v>
      </c>
      <c r="C984" s="38" t="s">
        <v>58</v>
      </c>
      <c r="D984" s="8" t="str">
        <f t="shared" si="30"/>
        <v>Diesel Marino Bajo Azufre</v>
      </c>
      <c r="E984" s="39">
        <v>340.00895033</v>
      </c>
      <c r="F984" s="38" t="str">
        <f>VLOOKUP(D984,EXPORT_CLASE!$A$2:$B$48,2,FALSE)</f>
        <v>Diesel 2/DB5</v>
      </c>
      <c r="G984" s="38" t="s">
        <v>9</v>
      </c>
      <c r="H984" s="38" t="str">
        <f t="shared" si="31"/>
        <v>01/4/2021</v>
      </c>
    </row>
    <row r="985" spans="1:8" ht="15">
      <c r="A985" s="38">
        <v>2021</v>
      </c>
      <c r="B985" s="38">
        <v>5</v>
      </c>
      <c r="C985" s="38" t="s">
        <v>35</v>
      </c>
      <c r="D985" s="8" t="str">
        <f t="shared" si="30"/>
        <v>Crudo</v>
      </c>
      <c r="E985" s="39">
        <v>5.7668776854928033E-3</v>
      </c>
      <c r="F985" s="38" t="str">
        <f>VLOOKUP(D985,EXPORT_CLASE!$A$2:$B$48,2,FALSE)</f>
        <v>Petróleo</v>
      </c>
      <c r="G985" s="38" t="s">
        <v>9</v>
      </c>
      <c r="H985" s="38" t="str">
        <f t="shared" si="31"/>
        <v>01/5/2021</v>
      </c>
    </row>
    <row r="986" spans="1:8" ht="15">
      <c r="A986" s="38">
        <v>2021</v>
      </c>
      <c r="B986" s="38">
        <v>5</v>
      </c>
      <c r="C986" s="38" t="s">
        <v>28</v>
      </c>
      <c r="D986" s="8" t="str">
        <f t="shared" si="30"/>
        <v>GNL</v>
      </c>
      <c r="E986" s="39">
        <v>110.70823317000011</v>
      </c>
      <c r="F986" s="38" t="str">
        <f>VLOOKUP(D986,EXPORT_CLASE!$A$2:$B$48,2,FALSE)</f>
        <v>Gas Natural Licuado (GNL)</v>
      </c>
      <c r="G986" s="38" t="s">
        <v>9</v>
      </c>
      <c r="H986" s="38" t="str">
        <f t="shared" si="31"/>
        <v>01/5/2021</v>
      </c>
    </row>
    <row r="987" spans="1:8" ht="15">
      <c r="A987" s="38">
        <v>2021</v>
      </c>
      <c r="B987" s="38">
        <v>5</v>
      </c>
      <c r="C987" s="38" t="s">
        <v>11</v>
      </c>
      <c r="D987" s="8" t="str">
        <f t="shared" si="30"/>
        <v>GLP</v>
      </c>
      <c r="E987" s="39"/>
      <c r="F987" s="38" t="str">
        <f>VLOOKUP(D987,EXPORT_CLASE!$A$2:$B$48,2,FALSE)</f>
        <v>GLP/Propano/Butano</v>
      </c>
      <c r="G987" s="38" t="s">
        <v>9</v>
      </c>
      <c r="H987" s="38" t="str">
        <f t="shared" si="31"/>
        <v>01/5/2021</v>
      </c>
    </row>
    <row r="988" spans="1:8" ht="15">
      <c r="A988" s="38">
        <v>2021</v>
      </c>
      <c r="B988" s="38">
        <v>5</v>
      </c>
      <c r="C988" s="38" t="s">
        <v>37</v>
      </c>
      <c r="D988" s="8" t="str">
        <f t="shared" si="30"/>
        <v>Butano</v>
      </c>
      <c r="E988" s="39"/>
      <c r="F988" s="38" t="str">
        <f>VLOOKUP(D988,EXPORT_CLASE!$A$2:$B$48,2,FALSE)</f>
        <v>GLP/Propano/Butano</v>
      </c>
      <c r="G988" s="38" t="s">
        <v>9</v>
      </c>
      <c r="H988" s="38" t="str">
        <f t="shared" si="31"/>
        <v>01/5/2021</v>
      </c>
    </row>
    <row r="989" spans="1:8" ht="15">
      <c r="A989" s="38">
        <v>2021</v>
      </c>
      <c r="B989" s="38">
        <v>5</v>
      </c>
      <c r="C989" s="38" t="s">
        <v>38</v>
      </c>
      <c r="D989" s="8" t="str">
        <f t="shared" si="30"/>
        <v>Propano</v>
      </c>
      <c r="E989" s="39"/>
      <c r="F989" s="38" t="str">
        <f>VLOOKUP(D989,EXPORT_CLASE!$A$2:$B$48,2,FALSE)</f>
        <v>GLP/Propano/Butano</v>
      </c>
      <c r="G989" s="38" t="s">
        <v>9</v>
      </c>
      <c r="H989" s="38" t="str">
        <f t="shared" si="31"/>
        <v>01/5/2021</v>
      </c>
    </row>
    <row r="990" spans="1:8" ht="15">
      <c r="A990" s="38">
        <v>2021</v>
      </c>
      <c r="B990" s="38">
        <v>5</v>
      </c>
      <c r="C990" s="38" t="s">
        <v>39</v>
      </c>
      <c r="D990" s="8" t="str">
        <f t="shared" si="30"/>
        <v>Gasolina Natural</v>
      </c>
      <c r="E990" s="39">
        <v>990.03025613</v>
      </c>
      <c r="F990" s="38" t="str">
        <f>VLOOKUP(D990,EXPORT_CLASE!$A$2:$B$48,2,FALSE)</f>
        <v>Gasolinas/Nafta</v>
      </c>
      <c r="G990" s="38" t="s">
        <v>9</v>
      </c>
      <c r="H990" s="38" t="str">
        <f t="shared" si="31"/>
        <v>01/5/2021</v>
      </c>
    </row>
    <row r="991" spans="1:8" ht="15">
      <c r="A991" s="38">
        <v>2021</v>
      </c>
      <c r="B991" s="38">
        <v>5</v>
      </c>
      <c r="C991" s="38" t="s">
        <v>40</v>
      </c>
      <c r="D991" s="8" t="str">
        <f t="shared" si="30"/>
        <v>Nafta</v>
      </c>
      <c r="E991" s="39"/>
      <c r="F991" s="38" t="str">
        <f>VLOOKUP(D991,EXPORT_CLASE!$A$2:$B$48,2,FALSE)</f>
        <v>Gasolinas/Nafta</v>
      </c>
      <c r="G991" s="38" t="s">
        <v>9</v>
      </c>
      <c r="H991" s="38" t="str">
        <f t="shared" si="31"/>
        <v>01/5/2021</v>
      </c>
    </row>
    <row r="992" spans="1:8" ht="15">
      <c r="A992" s="38">
        <v>2021</v>
      </c>
      <c r="B992" s="38">
        <v>5</v>
      </c>
      <c r="C992" s="38" t="s">
        <v>41</v>
      </c>
      <c r="D992" s="8" t="str">
        <f t="shared" si="30"/>
        <v>Turbo Jet A-1 / Keroturbo</v>
      </c>
      <c r="E992" s="39">
        <v>196.04404046000002</v>
      </c>
      <c r="F992" s="38" t="str">
        <f>VLOOKUP(D992,EXPORT_CLASE!$A$2:$B$48,2,FALSE)</f>
        <v>Keroturbo</v>
      </c>
      <c r="G992" s="38" t="s">
        <v>9</v>
      </c>
      <c r="H992" s="38" t="str">
        <f t="shared" si="31"/>
        <v>01/5/2021</v>
      </c>
    </row>
    <row r="993" spans="1:8" ht="15">
      <c r="A993" s="38">
        <v>2021</v>
      </c>
      <c r="B993" s="38">
        <v>5</v>
      </c>
      <c r="C993" s="38" t="s">
        <v>42</v>
      </c>
      <c r="D993" s="8" t="str">
        <f t="shared" si="30"/>
        <v>MDBS</v>
      </c>
      <c r="E993" s="39"/>
      <c r="F993" s="38" t="str">
        <f>VLOOKUP(D993,EXPORT_CLASE!$A$2:$B$48,2,FALSE)</f>
        <v>Otros</v>
      </c>
      <c r="G993" s="38" t="s">
        <v>9</v>
      </c>
      <c r="H993" s="38" t="str">
        <f t="shared" si="31"/>
        <v>01/5/2021</v>
      </c>
    </row>
    <row r="994" spans="1:8" ht="15">
      <c r="A994" s="38">
        <v>2021</v>
      </c>
      <c r="B994" s="38">
        <v>5</v>
      </c>
      <c r="C994" s="38" t="s">
        <v>43</v>
      </c>
      <c r="D994" s="8" t="str">
        <f t="shared" si="30"/>
        <v>Diesel B-5 / VGO</v>
      </c>
      <c r="E994" s="39"/>
      <c r="F994" s="38" t="str">
        <f>VLOOKUP(D994,EXPORT_CLASE!$A$2:$B$48,2,FALSE)</f>
        <v>Diesel 2/DB5</v>
      </c>
      <c r="G994" s="38" t="s">
        <v>9</v>
      </c>
      <c r="H994" s="38" t="str">
        <f t="shared" si="31"/>
        <v>01/5/2021</v>
      </c>
    </row>
    <row r="995" spans="1:8" ht="15">
      <c r="A995" s="38">
        <v>2021</v>
      </c>
      <c r="B995" s="38">
        <v>5</v>
      </c>
      <c r="C995" s="38" t="s">
        <v>44</v>
      </c>
      <c r="D995" s="8" t="str">
        <f t="shared" si="30"/>
        <v>Diesel 2</v>
      </c>
      <c r="E995" s="39">
        <v>131.35515817000001</v>
      </c>
      <c r="F995" s="38" t="str">
        <f>VLOOKUP(D995,EXPORT_CLASE!$A$2:$B$48,2,FALSE)</f>
        <v>Diesel 2/DB5</v>
      </c>
      <c r="G995" s="38" t="s">
        <v>9</v>
      </c>
      <c r="H995" s="38" t="str">
        <f t="shared" si="31"/>
        <v>01/5/2021</v>
      </c>
    </row>
    <row r="996" spans="1:8" ht="15">
      <c r="A996" s="38">
        <v>2021</v>
      </c>
      <c r="B996" s="38">
        <v>5</v>
      </c>
      <c r="C996" s="38" t="s">
        <v>45</v>
      </c>
      <c r="D996" s="8" t="str">
        <f t="shared" si="30"/>
        <v>MGO / Bunkers</v>
      </c>
      <c r="E996" s="39"/>
      <c r="F996" s="38" t="str">
        <f>VLOOKUP(D996,EXPORT_CLASE!$A$2:$B$48,2,FALSE)</f>
        <v>Bunkers</v>
      </c>
      <c r="G996" s="38" t="s">
        <v>9</v>
      </c>
      <c r="H996" s="38" t="str">
        <f t="shared" si="31"/>
        <v>01/5/2021</v>
      </c>
    </row>
    <row r="997" spans="1:8" ht="15">
      <c r="A997" s="38">
        <v>2021</v>
      </c>
      <c r="B997" s="38">
        <v>5</v>
      </c>
      <c r="C997" s="38" t="s">
        <v>46</v>
      </c>
      <c r="D997" s="8" t="str">
        <f t="shared" si="30"/>
        <v>Residual 6</v>
      </c>
      <c r="E997" s="39">
        <v>126.26921512999996</v>
      </c>
      <c r="F997" s="38" t="str">
        <f>VLOOKUP(D997,EXPORT_CLASE!$A$2:$B$48,2,FALSE)</f>
        <v>Residuales</v>
      </c>
      <c r="G997" s="38" t="s">
        <v>9</v>
      </c>
      <c r="H997" s="38" t="str">
        <f t="shared" si="31"/>
        <v>01/5/2021</v>
      </c>
    </row>
    <row r="998" spans="1:8" ht="15">
      <c r="A998" s="38">
        <v>2021</v>
      </c>
      <c r="B998" s="38">
        <v>5</v>
      </c>
      <c r="C998" s="38" t="s">
        <v>30</v>
      </c>
      <c r="D998" s="8" t="str">
        <f t="shared" si="30"/>
        <v>Residual 500</v>
      </c>
      <c r="E998" s="39"/>
      <c r="F998" s="38" t="str">
        <f>VLOOKUP(D998,EXPORT_CLASE!$A$2:$B$48,2,FALSE)</f>
        <v>Residuales</v>
      </c>
      <c r="G998" s="38" t="s">
        <v>9</v>
      </c>
      <c r="H998" s="38" t="str">
        <f t="shared" si="31"/>
        <v>01/5/2021</v>
      </c>
    </row>
    <row r="999" spans="1:8" ht="15">
      <c r="A999" s="38">
        <v>2021</v>
      </c>
      <c r="B999" s="38">
        <v>5</v>
      </c>
      <c r="C999" s="38" t="s">
        <v>31</v>
      </c>
      <c r="D999" s="8" t="str">
        <f t="shared" si="30"/>
        <v>Fuel Oil</v>
      </c>
      <c r="E999" s="39">
        <v>748.92661814999997</v>
      </c>
      <c r="F999" s="38" t="str">
        <f>VLOOKUP(D999,EXPORT_CLASE!$A$2:$B$48,2,FALSE)</f>
        <v>Gasolinas/Nafta</v>
      </c>
      <c r="G999" s="38" t="s">
        <v>9</v>
      </c>
      <c r="H999" s="38" t="str">
        <f t="shared" si="31"/>
        <v>01/5/2021</v>
      </c>
    </row>
    <row r="1000" spans="1:8" ht="15">
      <c r="A1000" s="38">
        <v>2021</v>
      </c>
      <c r="B1000" s="38">
        <v>5</v>
      </c>
      <c r="C1000" s="38" t="s">
        <v>47</v>
      </c>
      <c r="D1000" s="8" t="str">
        <f t="shared" si="30"/>
        <v>Otros</v>
      </c>
      <c r="E1000" s="39">
        <f>0.183124441808925+94.8169402024557+1.28615404+629.34921451</f>
        <v>725.63543319426469</v>
      </c>
      <c r="F1000" s="38" t="str">
        <f>VLOOKUP(D1000,EXPORT_CLASE!$A$2:$B$48,2,FALSE)</f>
        <v>Otros</v>
      </c>
      <c r="G1000" s="38" t="s">
        <v>9</v>
      </c>
      <c r="H1000" s="38" t="str">
        <f t="shared" si="31"/>
        <v>01/5/2021</v>
      </c>
    </row>
    <row r="1001" spans="1:8" ht="15">
      <c r="A1001" s="38">
        <v>2021</v>
      </c>
      <c r="B1001" s="38">
        <v>5</v>
      </c>
      <c r="C1001" s="38" t="s">
        <v>32</v>
      </c>
      <c r="D1001" s="8" t="str">
        <f t="shared" si="30"/>
        <v>Bases Lubricantes</v>
      </c>
      <c r="E1001" s="39"/>
      <c r="F1001" s="38" t="str">
        <f>VLOOKUP(D1001,EXPORT_CLASE!$A$2:$B$48,2,FALSE)</f>
        <v>Otros</v>
      </c>
      <c r="G1001" s="38" t="s">
        <v>9</v>
      </c>
      <c r="H1001" s="38" t="str">
        <f t="shared" si="31"/>
        <v>01/5/2021</v>
      </c>
    </row>
    <row r="1002" spans="1:8" ht="15">
      <c r="A1002" s="38">
        <v>2021</v>
      </c>
      <c r="B1002" s="38">
        <v>5</v>
      </c>
      <c r="C1002" s="38" t="s">
        <v>33</v>
      </c>
      <c r="D1002" s="8" t="str">
        <f t="shared" si="30"/>
        <v>Aceites Lubricantes</v>
      </c>
      <c r="E1002" s="39">
        <v>11.610038148129128</v>
      </c>
      <c r="F1002" s="38" t="str">
        <f>VLOOKUP(D1002,EXPORT_CLASE!$A$2:$B$48,2,FALSE)</f>
        <v>Otros</v>
      </c>
      <c r="G1002" s="38" t="s">
        <v>9</v>
      </c>
      <c r="H1002" s="38" t="str">
        <f t="shared" si="31"/>
        <v>01/5/2021</v>
      </c>
    </row>
    <row r="1003" spans="1:8" ht="15">
      <c r="A1003" s="38">
        <v>2021</v>
      </c>
      <c r="B1003" s="38">
        <v>5</v>
      </c>
      <c r="C1003" s="40" t="s">
        <v>34</v>
      </c>
      <c r="D1003" s="8" t="str">
        <f t="shared" si="30"/>
        <v>Grasas Lubricantes</v>
      </c>
      <c r="E1003" s="41">
        <v>0.51102269691661129</v>
      </c>
      <c r="F1003" s="38" t="str">
        <f>VLOOKUP(D1003,EXPORT_CLASE!$A$2:$B$48,2,FALSE)</f>
        <v>Otros</v>
      </c>
      <c r="G1003" s="38" t="s">
        <v>9</v>
      </c>
      <c r="H1003" s="38" t="str">
        <f t="shared" si="31"/>
        <v>01/5/2021</v>
      </c>
    </row>
    <row r="1004" spans="1:8" ht="15">
      <c r="A1004" s="38">
        <v>2021</v>
      </c>
      <c r="B1004" s="38">
        <v>6</v>
      </c>
      <c r="C1004" s="40" t="s">
        <v>49</v>
      </c>
      <c r="D1004" s="8" t="str">
        <f t="shared" ref="D1004:D1058" si="32">TRIM(C1004)</f>
        <v>Gas Natural Licuado</v>
      </c>
      <c r="E1004" s="41">
        <v>2595.9231364900002</v>
      </c>
      <c r="F1004" s="38" t="str">
        <f>VLOOKUP(D1004,EXPORT_CLASE!$A$2:$B$48,2,FALSE)</f>
        <v>Gas Natural Licuado (GNL)</v>
      </c>
      <c r="G1004" s="38" t="s">
        <v>9</v>
      </c>
      <c r="H1004" s="38" t="str">
        <f t="shared" si="31"/>
        <v>01/6/2021</v>
      </c>
    </row>
    <row r="1005" spans="1:8" ht="15">
      <c r="A1005" s="38">
        <v>2021</v>
      </c>
      <c r="B1005" s="38">
        <v>6</v>
      </c>
      <c r="C1005" s="40" t="s">
        <v>51</v>
      </c>
      <c r="D1005" s="8" t="str">
        <f t="shared" si="32"/>
        <v>Petroleo Industrial 6</v>
      </c>
      <c r="E1005" s="41">
        <v>218.93445749999998</v>
      </c>
      <c r="F1005" s="38" t="str">
        <f>VLOOKUP(D1005,EXPORT_CLASE!$A$2:$B$48,2,FALSE)</f>
        <v>Residuales</v>
      </c>
      <c r="G1005" s="38" t="s">
        <v>9</v>
      </c>
      <c r="H1005" s="38" t="str">
        <f t="shared" si="31"/>
        <v>01/6/2021</v>
      </c>
    </row>
    <row r="1006" spans="1:8" ht="15">
      <c r="A1006" s="38">
        <v>2021</v>
      </c>
      <c r="B1006" s="38">
        <v>6</v>
      </c>
      <c r="C1006" s="40" t="s">
        <v>26</v>
      </c>
      <c r="D1006" s="8" t="str">
        <f t="shared" si="32"/>
        <v>Aceites Lubricantes</v>
      </c>
      <c r="E1006" s="41">
        <v>7.1396320101280164</v>
      </c>
      <c r="F1006" s="38" t="str">
        <f>VLOOKUP(D1006,EXPORT_CLASE!$A$2:$B$48,2,FALSE)</f>
        <v>Otros</v>
      </c>
      <c r="G1006" s="38" t="s">
        <v>9</v>
      </c>
      <c r="H1006" s="38" t="str">
        <f t="shared" si="31"/>
        <v>01/6/2021</v>
      </c>
    </row>
    <row r="1007" spans="1:8" ht="15">
      <c r="A1007" s="38">
        <v>2021</v>
      </c>
      <c r="B1007" s="38">
        <v>6</v>
      </c>
      <c r="C1007" s="40" t="s">
        <v>27</v>
      </c>
      <c r="D1007" s="8" t="str">
        <f t="shared" si="32"/>
        <v>Grasas Lubricantes</v>
      </c>
      <c r="E1007" s="41">
        <v>0.55105314830908081</v>
      </c>
      <c r="F1007" s="38" t="str">
        <f>VLOOKUP(D1007,EXPORT_CLASE!$A$2:$B$48,2,FALSE)</f>
        <v>Otros</v>
      </c>
      <c r="G1007" s="38" t="s">
        <v>9</v>
      </c>
      <c r="H1007" s="38" t="str">
        <f t="shared" si="31"/>
        <v>01/6/2021</v>
      </c>
    </row>
    <row r="1008" spans="1:8" ht="15">
      <c r="A1008" s="38">
        <v>2021</v>
      </c>
      <c r="B1008" s="38">
        <v>6</v>
      </c>
      <c r="C1008" s="40" t="s">
        <v>63</v>
      </c>
      <c r="D1008" s="8" t="str">
        <f t="shared" si="32"/>
        <v>Gasolina 84</v>
      </c>
      <c r="E1008" s="41">
        <v>88.611153039832217</v>
      </c>
      <c r="F1008" s="38" t="str">
        <f>VLOOKUP(D1008,EXPORT_CLASE!$A$2:$B$48,2,FALSE)</f>
        <v>Gasolinas/Nafta</v>
      </c>
      <c r="G1008" s="38" t="s">
        <v>9</v>
      </c>
      <c r="H1008" s="38" t="str">
        <f t="shared" si="31"/>
        <v>01/6/2021</v>
      </c>
    </row>
    <row r="1009" spans="1:8" ht="15">
      <c r="A1009" s="38">
        <v>2021</v>
      </c>
      <c r="B1009" s="38">
        <v>6</v>
      </c>
      <c r="C1009" s="42" t="s">
        <v>64</v>
      </c>
      <c r="D1009" s="8" t="str">
        <f t="shared" si="32"/>
        <v>Turbo A-1</v>
      </c>
      <c r="E1009" s="39">
        <v>413.43477471</v>
      </c>
      <c r="F1009" s="38" t="str">
        <f>VLOOKUP(D1009,EXPORT_CLASE!$A$2:$B$48,2,FALSE)</f>
        <v>Keroturbo</v>
      </c>
      <c r="G1009" s="38" t="s">
        <v>9</v>
      </c>
      <c r="H1009" s="38" t="str">
        <f t="shared" si="31"/>
        <v>01/6/2021</v>
      </c>
    </row>
    <row r="1010" spans="1:8" ht="15">
      <c r="A1010" s="38">
        <v>2021</v>
      </c>
      <c r="B1010" s="38">
        <v>6</v>
      </c>
      <c r="C1010" s="42" t="s">
        <v>65</v>
      </c>
      <c r="D1010" s="8" t="str">
        <f t="shared" si="32"/>
        <v>Gasolina 93</v>
      </c>
      <c r="E1010" s="39">
        <v>10.50031214</v>
      </c>
      <c r="F1010" s="38" t="str">
        <f>VLOOKUP(D1010,EXPORT_CLASE!$A$2:$B$48,2,FALSE)</f>
        <v>Gasolinas/Nafta</v>
      </c>
      <c r="G1010" s="38" t="s">
        <v>9</v>
      </c>
      <c r="H1010" s="38" t="str">
        <f t="shared" si="31"/>
        <v>01/6/2021</v>
      </c>
    </row>
    <row r="1011" spans="1:8" ht="15">
      <c r="A1011" s="38">
        <v>2021</v>
      </c>
      <c r="B1011" s="38">
        <v>6</v>
      </c>
      <c r="C1011" s="42" t="s">
        <v>14</v>
      </c>
      <c r="D1011" s="8" t="str">
        <f t="shared" si="32"/>
        <v>Gasolina Natural</v>
      </c>
      <c r="E1011" s="39">
        <v>990.0302687100002</v>
      </c>
      <c r="F1011" s="38" t="str">
        <f>VLOOKUP(D1011,EXPORT_CLASE!$A$2:$B$48,2,FALSE)</f>
        <v>Gasolinas/Nafta</v>
      </c>
      <c r="G1011" s="38" t="s">
        <v>9</v>
      </c>
      <c r="H1011" s="38" t="str">
        <f t="shared" si="31"/>
        <v>01/6/2021</v>
      </c>
    </row>
    <row r="1012" spans="1:8" ht="15">
      <c r="A1012" s="38">
        <v>2021</v>
      </c>
      <c r="B1012" s="38">
        <v>6</v>
      </c>
      <c r="C1012" s="40" t="s">
        <v>31</v>
      </c>
      <c r="D1012" s="8" t="str">
        <f t="shared" si="32"/>
        <v>Fuel Oil</v>
      </c>
      <c r="E1012" s="39">
        <v>420.01264914000001</v>
      </c>
      <c r="F1012" s="38" t="str">
        <f>VLOOKUP(D1012,EXPORT_CLASE!$A$2:$B$48,2,FALSE)</f>
        <v>Gasolinas/Nafta</v>
      </c>
      <c r="G1012" s="38" t="s">
        <v>9</v>
      </c>
      <c r="H1012" s="38" t="str">
        <f t="shared" si="31"/>
        <v>01/6/2021</v>
      </c>
    </row>
    <row r="1013" spans="1:8" ht="15">
      <c r="A1013" s="38">
        <v>2021</v>
      </c>
      <c r="B1013" s="38">
        <v>6</v>
      </c>
      <c r="C1013" s="40" t="s">
        <v>66</v>
      </c>
      <c r="D1013" s="8" t="str">
        <f t="shared" si="32"/>
        <v>Base Lubricante</v>
      </c>
      <c r="E1013" s="39">
        <v>0.49900935230343296</v>
      </c>
      <c r="F1013" s="38" t="str">
        <f>VLOOKUP(D1013,EXPORT_CLASE!$A$2:$B$48,2,FALSE)</f>
        <v>Otros</v>
      </c>
      <c r="G1013" s="38" t="s">
        <v>9</v>
      </c>
      <c r="H1013" s="38" t="str">
        <f t="shared" si="31"/>
        <v>01/6/2021</v>
      </c>
    </row>
    <row r="1014" spans="1:8" ht="15">
      <c r="A1014" s="38">
        <v>2021</v>
      </c>
      <c r="B1014" s="38">
        <v>6</v>
      </c>
      <c r="C1014" s="40" t="s">
        <v>67</v>
      </c>
      <c r="D1014" s="8" t="str">
        <f t="shared" si="32"/>
        <v>Diesel 2</v>
      </c>
      <c r="E1014" s="39">
        <v>254.76509025999815</v>
      </c>
      <c r="F1014" s="38" t="str">
        <f>VLOOKUP(D1014,EXPORT_CLASE!$A$2:$B$48,2,FALSE)</f>
        <v>Diesel 2/DB5</v>
      </c>
      <c r="G1014" s="38" t="s">
        <v>9</v>
      </c>
      <c r="H1014" s="38" t="str">
        <f t="shared" si="31"/>
        <v>01/6/2021</v>
      </c>
    </row>
    <row r="1015" spans="1:8" ht="15">
      <c r="A1015" s="38">
        <v>2021</v>
      </c>
      <c r="B1015" s="38">
        <v>7</v>
      </c>
      <c r="C1015" s="16" t="s">
        <v>51</v>
      </c>
      <c r="D1015" s="8" t="str">
        <f t="shared" si="32"/>
        <v>Petroleo Industrial 6</v>
      </c>
      <c r="E1015" s="17">
        <v>127.18798285</v>
      </c>
      <c r="F1015" s="38" t="str">
        <f>VLOOKUP(D1015,EXPORT_CLASE!$A$2:$B$48,2,FALSE)</f>
        <v>Residuales</v>
      </c>
      <c r="G1015" s="38" t="s">
        <v>9</v>
      </c>
      <c r="H1015" s="38" t="str">
        <f t="shared" si="31"/>
        <v>01/7/2021</v>
      </c>
    </row>
    <row r="1016" spans="1:8" ht="30.75">
      <c r="A1016" s="38">
        <v>2021</v>
      </c>
      <c r="B1016" s="38">
        <v>7</v>
      </c>
      <c r="C1016" s="40" t="s">
        <v>52</v>
      </c>
      <c r="D1016" s="8" t="str">
        <f t="shared" si="32"/>
        <v>Combustible Residual Intermedio - 380 (IFO - 380)</v>
      </c>
      <c r="E1016" s="39">
        <v>340.61869664</v>
      </c>
      <c r="F1016" s="38" t="str">
        <f>VLOOKUP(D1016,EXPORT_CLASE!$A$2:$B$48,2,FALSE)</f>
        <v>Residuales</v>
      </c>
      <c r="G1016" s="38" t="s">
        <v>9</v>
      </c>
      <c r="H1016" s="38" t="str">
        <f t="shared" si="31"/>
        <v>01/7/2021</v>
      </c>
    </row>
    <row r="1017" spans="1:8" ht="15">
      <c r="A1017" s="38">
        <v>2021</v>
      </c>
      <c r="B1017" s="38">
        <v>7</v>
      </c>
      <c r="C1017" s="16" t="s">
        <v>26</v>
      </c>
      <c r="D1017" s="8" t="str">
        <f t="shared" si="32"/>
        <v>Aceites Lubricantes</v>
      </c>
      <c r="E1017" s="17">
        <v>11.614561726367999</v>
      </c>
      <c r="F1017" s="38" t="str">
        <f>VLOOKUP(D1017,EXPORT_CLASE!$A$2:$B$48,2,FALSE)</f>
        <v>Otros</v>
      </c>
      <c r="G1017" s="38" t="s">
        <v>9</v>
      </c>
      <c r="H1017" s="38" t="str">
        <f t="shared" si="31"/>
        <v>01/7/2021</v>
      </c>
    </row>
    <row r="1018" spans="1:8" ht="15">
      <c r="A1018" s="38">
        <v>2021</v>
      </c>
      <c r="B1018" s="38">
        <v>7</v>
      </c>
      <c r="C1018" s="16" t="s">
        <v>27</v>
      </c>
      <c r="D1018" s="8" t="str">
        <f t="shared" si="32"/>
        <v>Grasas Lubricantes</v>
      </c>
      <c r="E1018" s="17">
        <v>0.56217209324252493</v>
      </c>
      <c r="F1018" s="38" t="str">
        <f>VLOOKUP(D1018,EXPORT_CLASE!$A$2:$B$48,2,FALSE)</f>
        <v>Otros</v>
      </c>
      <c r="G1018" s="38" t="s">
        <v>9</v>
      </c>
      <c r="H1018" s="38" t="str">
        <f t="shared" si="31"/>
        <v>01/7/2021</v>
      </c>
    </row>
    <row r="1019" spans="1:8" ht="15">
      <c r="A1019" s="38">
        <v>2021</v>
      </c>
      <c r="B1019" s="38">
        <v>7</v>
      </c>
      <c r="C1019" s="16" t="s">
        <v>63</v>
      </c>
      <c r="D1019" s="8" t="str">
        <f t="shared" si="32"/>
        <v>Gasolina 84</v>
      </c>
      <c r="E1019" s="17">
        <v>71.5089156815813</v>
      </c>
      <c r="F1019" s="38" t="str">
        <f>VLOOKUP(D1019,EXPORT_CLASE!$A$2:$B$48,2,FALSE)</f>
        <v>Gasolinas/Nafta</v>
      </c>
      <c r="G1019" s="38" t="s">
        <v>9</v>
      </c>
      <c r="H1019" s="38" t="str">
        <f t="shared" si="31"/>
        <v>01/7/2021</v>
      </c>
    </row>
    <row r="1020" spans="1:8" ht="15">
      <c r="A1020" s="38">
        <v>2021</v>
      </c>
      <c r="B1020" s="38">
        <v>7</v>
      </c>
      <c r="C1020" s="40" t="s">
        <v>68</v>
      </c>
      <c r="D1020" s="8" t="str">
        <f t="shared" si="32"/>
        <v>Maine Gas Oil</v>
      </c>
      <c r="E1020" s="39">
        <v>0.44048870000000001</v>
      </c>
      <c r="F1020" s="38" t="str">
        <f>VLOOKUP(D1020,EXPORT_CLASE!$A$2:$B$48,2,FALSE)</f>
        <v>Gasolinas/Nafta</v>
      </c>
      <c r="G1020" s="38" t="s">
        <v>9</v>
      </c>
      <c r="H1020" s="38" t="str">
        <f t="shared" si="31"/>
        <v>01/7/2021</v>
      </c>
    </row>
    <row r="1021" spans="1:8" ht="15">
      <c r="A1021" s="38">
        <v>2021</v>
      </c>
      <c r="B1021" s="38">
        <v>7</v>
      </c>
      <c r="C1021" s="40" t="s">
        <v>64</v>
      </c>
      <c r="D1021" s="8" t="str">
        <f t="shared" si="32"/>
        <v>Turbo A-1</v>
      </c>
      <c r="E1021" s="39">
        <v>244.69843588000006</v>
      </c>
      <c r="F1021" s="38" t="str">
        <f>VLOOKUP(D1021,EXPORT_CLASE!$A$2:$B$48,2,FALSE)</f>
        <v>Keroturbo</v>
      </c>
      <c r="G1021" s="38" t="s">
        <v>9</v>
      </c>
      <c r="H1021" s="38" t="str">
        <f t="shared" si="31"/>
        <v>01/7/2021</v>
      </c>
    </row>
    <row r="1022" spans="1:8" ht="15">
      <c r="A1022" s="38">
        <v>2021</v>
      </c>
      <c r="B1022" s="38">
        <v>7</v>
      </c>
      <c r="C1022" s="40" t="s">
        <v>69</v>
      </c>
      <c r="D1022" s="8" t="str">
        <f t="shared" si="32"/>
        <v>Gasolina 91</v>
      </c>
      <c r="E1022" s="39">
        <v>54.324843000000008</v>
      </c>
      <c r="F1022" s="38" t="str">
        <f>VLOOKUP(D1022,EXPORT_CLASE!$A$2:$B$48,2,FALSE)</f>
        <v>Gasolinas/Nafta</v>
      </c>
      <c r="G1022" s="38" t="s">
        <v>9</v>
      </c>
      <c r="H1022" s="38" t="str">
        <f t="shared" si="31"/>
        <v>01/7/2021</v>
      </c>
    </row>
    <row r="1023" spans="1:8" ht="15">
      <c r="A1023" s="38">
        <v>2021</v>
      </c>
      <c r="B1023" s="38">
        <v>7</v>
      </c>
      <c r="C1023" s="40" t="s">
        <v>8</v>
      </c>
      <c r="D1023" s="8" t="str">
        <f t="shared" si="32"/>
        <v>Crudo</v>
      </c>
      <c r="E1023" s="39">
        <v>33.91503213</v>
      </c>
      <c r="F1023" s="38" t="str">
        <f>VLOOKUP(D1023,EXPORT_CLASE!$A$2:$B$48,2,FALSE)</f>
        <v>Petróleo</v>
      </c>
      <c r="G1023" s="38" t="s">
        <v>9</v>
      </c>
      <c r="H1023" s="38" t="str">
        <f t="shared" si="31"/>
        <v>01/7/2021</v>
      </c>
    </row>
    <row r="1024" spans="1:8" ht="15">
      <c r="A1024" s="38">
        <v>2021</v>
      </c>
      <c r="B1024" s="38">
        <v>7</v>
      </c>
      <c r="C1024" s="40" t="s">
        <v>14</v>
      </c>
      <c r="D1024" s="8" t="str">
        <f t="shared" si="32"/>
        <v>Gasolina Natural</v>
      </c>
      <c r="E1024" s="39">
        <v>1266.0385948399999</v>
      </c>
      <c r="F1024" s="38" t="str">
        <f>VLOOKUP(D1024,EXPORT_CLASE!$A$2:$B$48,2,FALSE)</f>
        <v>Gasolinas/Nafta</v>
      </c>
      <c r="G1024" s="38" t="s">
        <v>9</v>
      </c>
      <c r="H1024" s="38" t="str">
        <f t="shared" si="31"/>
        <v>01/7/2021</v>
      </c>
    </row>
    <row r="1025" spans="1:8" ht="15">
      <c r="A1025" s="38">
        <v>2021</v>
      </c>
      <c r="B1025" s="38">
        <v>7</v>
      </c>
      <c r="C1025" s="42" t="s">
        <v>31</v>
      </c>
      <c r="D1025" s="8" t="str">
        <f t="shared" si="32"/>
        <v>Fuel Oil</v>
      </c>
      <c r="E1025" s="39">
        <v>341.19681054</v>
      </c>
      <c r="F1025" s="38" t="str">
        <f>VLOOKUP(D1025,EXPORT_CLASE!$A$2:$B$48,2,FALSE)</f>
        <v>Gasolinas/Nafta</v>
      </c>
      <c r="G1025" s="38" t="s">
        <v>9</v>
      </c>
      <c r="H1025" s="38" t="str">
        <f t="shared" si="31"/>
        <v>01/7/2021</v>
      </c>
    </row>
    <row r="1026" spans="1:8" ht="15">
      <c r="A1026" s="38">
        <v>2021</v>
      </c>
      <c r="B1026" s="38">
        <v>7</v>
      </c>
      <c r="C1026" s="42" t="s">
        <v>66</v>
      </c>
      <c r="D1026" s="8" t="str">
        <f t="shared" si="32"/>
        <v>Base Lubricante</v>
      </c>
      <c r="E1026" s="39">
        <v>0.28830731561461798</v>
      </c>
      <c r="F1026" s="38" t="str">
        <f>VLOOKUP(D1026,EXPORT_CLASE!$A$2:$B$48,2,FALSE)</f>
        <v>Otros</v>
      </c>
      <c r="G1026" s="38" t="s">
        <v>9</v>
      </c>
      <c r="H1026" s="38" t="str">
        <f t="shared" si="31"/>
        <v>01/7/2021</v>
      </c>
    </row>
    <row r="1027" spans="1:8" ht="15">
      <c r="A1027" s="38">
        <v>2021</v>
      </c>
      <c r="B1027" s="38">
        <v>7</v>
      </c>
      <c r="C1027" s="40" t="s">
        <v>67</v>
      </c>
      <c r="D1027" s="8" t="str">
        <f t="shared" si="32"/>
        <v>Diesel 2</v>
      </c>
      <c r="E1027" s="39">
        <v>154.60169614000006</v>
      </c>
      <c r="F1027" s="38" t="str">
        <f>VLOOKUP(D1027,EXPORT_CLASE!$A$2:$B$48,2,FALSE)</f>
        <v>Diesel 2/DB5</v>
      </c>
      <c r="G1027" s="38" t="s">
        <v>9</v>
      </c>
      <c r="H1027" s="38" t="str">
        <f t="shared" ref="H1027:H1090" si="33">"01/"&amp;B1027&amp;"/"&amp;A1027</f>
        <v>01/7/2021</v>
      </c>
    </row>
    <row r="1028" spans="1:8" ht="15">
      <c r="A1028" s="38">
        <v>2021</v>
      </c>
      <c r="B1028" s="38">
        <v>8</v>
      </c>
      <c r="C1028" s="40" t="s">
        <v>51</v>
      </c>
      <c r="D1028" s="8" t="str">
        <f t="shared" si="32"/>
        <v>Petroleo Industrial 6</v>
      </c>
      <c r="E1028" s="39">
        <v>38.211146159999998</v>
      </c>
      <c r="F1028" s="38" t="str">
        <f>VLOOKUP(D1028,EXPORT_CLASE!$A$2:$B$48,2,FALSE)</f>
        <v>Residuales</v>
      </c>
      <c r="G1028" s="38" t="s">
        <v>9</v>
      </c>
      <c r="H1028" s="38" t="str">
        <f t="shared" si="33"/>
        <v>01/8/2021</v>
      </c>
    </row>
    <row r="1029" spans="1:8" ht="30.75">
      <c r="A1029" s="38">
        <v>2021</v>
      </c>
      <c r="B1029" s="38">
        <v>8</v>
      </c>
      <c r="C1029" s="40" t="s">
        <v>52</v>
      </c>
      <c r="D1029" s="8" t="str">
        <f t="shared" si="32"/>
        <v>Combustible Residual Intermedio - 380 (IFO - 380)</v>
      </c>
      <c r="E1029" s="39">
        <v>736.63182561999997</v>
      </c>
      <c r="F1029" s="38" t="str">
        <f>VLOOKUP(D1029,EXPORT_CLASE!$A$2:$B$48,2,FALSE)</f>
        <v>Residuales</v>
      </c>
      <c r="G1029" s="38" t="s">
        <v>9</v>
      </c>
      <c r="H1029" s="38" t="str">
        <f t="shared" si="33"/>
        <v>01/8/2021</v>
      </c>
    </row>
    <row r="1030" spans="1:8" ht="15">
      <c r="A1030" s="38">
        <v>2021</v>
      </c>
      <c r="B1030" s="38">
        <v>8</v>
      </c>
      <c r="C1030" s="40" t="s">
        <v>26</v>
      </c>
      <c r="D1030" s="8" t="str">
        <f t="shared" si="32"/>
        <v>Aceites Lubricantes</v>
      </c>
      <c r="E1030" s="39">
        <v>14.618443935427909</v>
      </c>
      <c r="F1030" s="38" t="str">
        <f>VLOOKUP(D1030,EXPORT_CLASE!$A$2:$B$48,2,FALSE)</f>
        <v>Otros</v>
      </c>
      <c r="G1030" s="38" t="s">
        <v>9</v>
      </c>
      <c r="H1030" s="38" t="str">
        <f t="shared" si="33"/>
        <v>01/8/2021</v>
      </c>
    </row>
    <row r="1031" spans="1:8" ht="15">
      <c r="A1031" s="38">
        <v>2021</v>
      </c>
      <c r="B1031" s="38">
        <v>8</v>
      </c>
      <c r="C1031" s="40" t="s">
        <v>27</v>
      </c>
      <c r="D1031" s="8" t="str">
        <f t="shared" si="32"/>
        <v>Grasas Lubricantes</v>
      </c>
      <c r="E1031" s="39">
        <v>0.48087654880066444</v>
      </c>
      <c r="F1031" s="38" t="str">
        <f>VLOOKUP(D1031,EXPORT_CLASE!$A$2:$B$48,2,FALSE)</f>
        <v>Otros</v>
      </c>
      <c r="G1031" s="38" t="s">
        <v>9</v>
      </c>
      <c r="H1031" s="38" t="str">
        <f t="shared" si="33"/>
        <v>01/8/2021</v>
      </c>
    </row>
    <row r="1032" spans="1:8" ht="15">
      <c r="A1032" s="38">
        <v>2021</v>
      </c>
      <c r="B1032" s="38">
        <v>8</v>
      </c>
      <c r="C1032" s="40" t="s">
        <v>63</v>
      </c>
      <c r="D1032" s="8" t="str">
        <f t="shared" si="32"/>
        <v>Gasolina 84</v>
      </c>
      <c r="E1032" s="39">
        <v>166.14591194968557</v>
      </c>
      <c r="F1032" s="38" t="str">
        <f>VLOOKUP(D1032,EXPORT_CLASE!$A$2:$B$48,2,FALSE)</f>
        <v>Gasolinas/Nafta</v>
      </c>
      <c r="G1032" s="38" t="s">
        <v>9</v>
      </c>
      <c r="H1032" s="38" t="str">
        <f t="shared" si="33"/>
        <v>01/8/2021</v>
      </c>
    </row>
    <row r="1033" spans="1:8" ht="15">
      <c r="A1033" s="38">
        <v>2021</v>
      </c>
      <c r="B1033" s="38">
        <v>8</v>
      </c>
      <c r="C1033" s="18" t="s">
        <v>68</v>
      </c>
      <c r="D1033" s="8" t="str">
        <f t="shared" si="32"/>
        <v>Maine Gas Oil</v>
      </c>
      <c r="E1033" s="39">
        <v>0.37300957999999995</v>
      </c>
      <c r="F1033" s="38" t="str">
        <f>VLOOKUP(D1033,EXPORT_CLASE!$A$2:$B$48,2,FALSE)</f>
        <v>Gasolinas/Nafta</v>
      </c>
      <c r="G1033" s="38" t="s">
        <v>9</v>
      </c>
      <c r="H1033" s="38" t="str">
        <f t="shared" si="33"/>
        <v>01/8/2021</v>
      </c>
    </row>
    <row r="1034" spans="1:8" ht="15">
      <c r="A1034" s="38">
        <v>2021</v>
      </c>
      <c r="B1034" s="38">
        <v>8</v>
      </c>
      <c r="C1034" s="18" t="s">
        <v>64</v>
      </c>
      <c r="D1034" s="8" t="str">
        <f t="shared" si="32"/>
        <v>Turbo A-1</v>
      </c>
      <c r="E1034" s="39">
        <v>570.37324359000024</v>
      </c>
      <c r="F1034" s="38" t="str">
        <f>VLOOKUP(D1034,EXPORT_CLASE!$A$2:$B$48,2,FALSE)</f>
        <v>Keroturbo</v>
      </c>
      <c r="G1034" s="38" t="s">
        <v>9</v>
      </c>
      <c r="H1034" s="38" t="str">
        <f t="shared" si="33"/>
        <v>01/8/2021</v>
      </c>
    </row>
    <row r="1035" spans="1:8" ht="15">
      <c r="A1035" s="38">
        <v>2021</v>
      </c>
      <c r="B1035" s="38">
        <v>8</v>
      </c>
      <c r="C1035" s="43" t="s">
        <v>8</v>
      </c>
      <c r="D1035" s="8" t="str">
        <f t="shared" si="32"/>
        <v>Crudo</v>
      </c>
      <c r="E1035" s="39">
        <v>268.46087964999998</v>
      </c>
      <c r="F1035" s="38" t="str">
        <f>VLOOKUP(D1035,EXPORT_CLASE!$A$2:$B$48,2,FALSE)</f>
        <v>Petróleo</v>
      </c>
      <c r="G1035" s="38" t="s">
        <v>9</v>
      </c>
      <c r="H1035" s="38" t="str">
        <f t="shared" si="33"/>
        <v>01/8/2021</v>
      </c>
    </row>
    <row r="1036" spans="1:8" ht="15">
      <c r="A1036" s="38">
        <v>2021</v>
      </c>
      <c r="B1036" s="38">
        <v>8</v>
      </c>
      <c r="C1036" s="18" t="s">
        <v>14</v>
      </c>
      <c r="D1036" s="8" t="str">
        <f t="shared" si="32"/>
        <v>Gasolina Natural</v>
      </c>
      <c r="E1036" s="39">
        <v>990.0302687100002</v>
      </c>
      <c r="F1036" s="38" t="str">
        <f>VLOOKUP(D1036,EXPORT_CLASE!$A$2:$B$48,2,FALSE)</f>
        <v>Gasolinas/Nafta</v>
      </c>
      <c r="G1036" s="38" t="s">
        <v>9</v>
      </c>
      <c r="H1036" s="38" t="str">
        <f t="shared" si="33"/>
        <v>01/8/2021</v>
      </c>
    </row>
    <row r="1037" spans="1:8" ht="15">
      <c r="A1037" s="38">
        <v>2021</v>
      </c>
      <c r="B1037" s="38">
        <v>8</v>
      </c>
      <c r="C1037" s="18" t="s">
        <v>67</v>
      </c>
      <c r="D1037" s="8" t="str">
        <f t="shared" si="32"/>
        <v>Diesel 2</v>
      </c>
      <c r="E1037" s="39">
        <v>376.80940673999663</v>
      </c>
      <c r="F1037" s="38" t="str">
        <f>VLOOKUP(D1037,EXPORT_CLASE!$A$2:$B$48,2,FALSE)</f>
        <v>Diesel 2/DB5</v>
      </c>
      <c r="G1037" s="38" t="s">
        <v>9</v>
      </c>
      <c r="H1037" s="38" t="str">
        <f t="shared" si="33"/>
        <v>01/8/2021</v>
      </c>
    </row>
    <row r="1038" spans="1:8" ht="15">
      <c r="A1038" s="38">
        <v>2021</v>
      </c>
      <c r="B1038" s="38">
        <v>9</v>
      </c>
      <c r="C1038" s="43" t="s">
        <v>49</v>
      </c>
      <c r="D1038" s="8" t="str">
        <f t="shared" si="32"/>
        <v>Gas Natural Licuado</v>
      </c>
      <c r="E1038" s="39">
        <v>2866.3101588100003</v>
      </c>
      <c r="F1038" s="38" t="str">
        <f>VLOOKUP(D1038,EXPORT_CLASE!$A$2:$B$48,2,FALSE)</f>
        <v>Gas Natural Licuado (GNL)</v>
      </c>
      <c r="G1038" s="38" t="s">
        <v>9</v>
      </c>
      <c r="H1038" s="38" t="str">
        <f t="shared" si="33"/>
        <v>01/9/2021</v>
      </c>
    </row>
    <row r="1039" spans="1:8" ht="15">
      <c r="A1039" s="38">
        <v>2021</v>
      </c>
      <c r="B1039" s="38">
        <v>9</v>
      </c>
      <c r="C1039" s="43" t="s">
        <v>51</v>
      </c>
      <c r="D1039" s="8" t="str">
        <f t="shared" si="32"/>
        <v>Petroleo Industrial 6</v>
      </c>
      <c r="E1039" s="39">
        <v>176.59254253999995</v>
      </c>
      <c r="F1039" s="38" t="str">
        <f>VLOOKUP(D1039,EXPORT_CLASE!$A$2:$B$48,2,FALSE)</f>
        <v>Residuales</v>
      </c>
      <c r="G1039" s="38" t="s">
        <v>9</v>
      </c>
      <c r="H1039" s="38" t="str">
        <f t="shared" si="33"/>
        <v>01/9/2021</v>
      </c>
    </row>
    <row r="1040" spans="1:8" ht="30.75">
      <c r="A1040" s="38">
        <v>2021</v>
      </c>
      <c r="B1040" s="38">
        <v>9</v>
      </c>
      <c r="C1040" s="40" t="s">
        <v>52</v>
      </c>
      <c r="D1040" s="8" t="str">
        <f t="shared" si="32"/>
        <v>Combustible Residual Intermedio - 380 (IFO - 380)</v>
      </c>
      <c r="E1040" s="41">
        <v>340.37300295</v>
      </c>
      <c r="F1040" s="38" t="str">
        <f>VLOOKUP(D1040,EXPORT_CLASE!$A$2:$B$48,2,FALSE)</f>
        <v>Residuales</v>
      </c>
      <c r="G1040" s="38" t="s">
        <v>9</v>
      </c>
      <c r="H1040" s="38" t="str">
        <f t="shared" si="33"/>
        <v>01/9/2021</v>
      </c>
    </row>
    <row r="1041" spans="1:8" ht="15">
      <c r="A1041" s="38">
        <v>2021</v>
      </c>
      <c r="B1041" s="38">
        <v>9</v>
      </c>
      <c r="C1041" s="40" t="s">
        <v>26</v>
      </c>
      <c r="D1041" s="8" t="str">
        <f t="shared" si="32"/>
        <v>Aceites Lubricantes</v>
      </c>
      <c r="E1041" s="41">
        <v>9.9591864230427483</v>
      </c>
      <c r="F1041" s="38" t="str">
        <f>VLOOKUP(D1041,EXPORT_CLASE!$A$2:$B$48,2,FALSE)</f>
        <v>Otros</v>
      </c>
      <c r="G1041" s="38" t="s">
        <v>9</v>
      </c>
      <c r="H1041" s="38" t="str">
        <f t="shared" si="33"/>
        <v>01/9/2021</v>
      </c>
    </row>
    <row r="1042" spans="1:8" ht="15">
      <c r="A1042" s="38">
        <v>2021</v>
      </c>
      <c r="B1042" s="38">
        <v>9</v>
      </c>
      <c r="C1042" s="42" t="s">
        <v>27</v>
      </c>
      <c r="D1042" s="8" t="str">
        <f t="shared" si="32"/>
        <v>Grasas Lubricantes</v>
      </c>
      <c r="E1042" s="39">
        <v>0.13484387209080842</v>
      </c>
      <c r="F1042" s="38" t="str">
        <f>VLOOKUP(D1042,EXPORT_CLASE!$A$2:$B$48,2,FALSE)</f>
        <v>Otros</v>
      </c>
      <c r="G1042" s="38" t="s">
        <v>9</v>
      </c>
      <c r="H1042" s="38" t="str">
        <f t="shared" si="33"/>
        <v>01/9/2021</v>
      </c>
    </row>
    <row r="1043" spans="1:8" ht="15">
      <c r="A1043" s="38">
        <v>2021</v>
      </c>
      <c r="B1043" s="38">
        <v>9</v>
      </c>
      <c r="C1043" s="42" t="s">
        <v>64</v>
      </c>
      <c r="D1043" s="8" t="str">
        <f t="shared" si="32"/>
        <v>Turbo A-1</v>
      </c>
      <c r="E1043" s="39">
        <v>214.16281947000004</v>
      </c>
      <c r="F1043" s="38" t="str">
        <f>VLOOKUP(D1043,EXPORT_CLASE!$A$2:$B$48,2,FALSE)</f>
        <v>Keroturbo</v>
      </c>
      <c r="G1043" s="38" t="s">
        <v>9</v>
      </c>
      <c r="H1043" s="38" t="str">
        <f t="shared" si="33"/>
        <v>01/9/2021</v>
      </c>
    </row>
    <row r="1044" spans="1:8" ht="15">
      <c r="A1044" s="38">
        <v>2021</v>
      </c>
      <c r="B1044" s="38">
        <v>9</v>
      </c>
      <c r="C1044" s="40" t="s">
        <v>8</v>
      </c>
      <c r="D1044" s="8" t="str">
        <f t="shared" si="32"/>
        <v>Crudo</v>
      </c>
      <c r="E1044" s="39">
        <v>1091.5513152999999</v>
      </c>
      <c r="F1044" s="38" t="str">
        <f>VLOOKUP(D1044,EXPORT_CLASE!$A$2:$B$48,2,FALSE)</f>
        <v>Petróleo</v>
      </c>
      <c r="G1044" s="38" t="s">
        <v>9</v>
      </c>
      <c r="H1044" s="38" t="str">
        <f t="shared" si="33"/>
        <v>01/9/2021</v>
      </c>
    </row>
    <row r="1045" spans="1:8" ht="15">
      <c r="A1045" s="38">
        <v>2021</v>
      </c>
      <c r="B1045" s="38">
        <v>9</v>
      </c>
      <c r="C1045" s="40" t="s">
        <v>14</v>
      </c>
      <c r="D1045" s="8" t="str">
        <f t="shared" si="32"/>
        <v>Gasolina Natural</v>
      </c>
      <c r="E1045" s="39">
        <v>990.03028758000016</v>
      </c>
      <c r="F1045" s="38" t="str">
        <f>VLOOKUP(D1045,EXPORT_CLASE!$A$2:$B$48,2,FALSE)</f>
        <v>Gasolinas/Nafta</v>
      </c>
      <c r="G1045" s="38" t="s">
        <v>9</v>
      </c>
      <c r="H1045" s="38" t="str">
        <f t="shared" si="33"/>
        <v>01/9/2021</v>
      </c>
    </row>
    <row r="1046" spans="1:8" ht="15">
      <c r="A1046" s="38">
        <v>2021</v>
      </c>
      <c r="B1046" s="38">
        <v>9</v>
      </c>
      <c r="C1046" s="40" t="s">
        <v>66</v>
      </c>
      <c r="D1046" s="8" t="str">
        <f t="shared" si="32"/>
        <v>Base Lubricante</v>
      </c>
      <c r="E1046" s="39">
        <v>0.1261774</v>
      </c>
      <c r="F1046" s="38" t="str">
        <f>VLOOKUP(D1046,EXPORT_CLASE!$A$2:$B$48,2,FALSE)</f>
        <v>Otros</v>
      </c>
      <c r="G1046" s="38" t="s">
        <v>9</v>
      </c>
      <c r="H1046" s="38" t="str">
        <f t="shared" si="33"/>
        <v>01/9/2021</v>
      </c>
    </row>
    <row r="1047" spans="1:8" ht="15">
      <c r="A1047" s="38">
        <v>2021</v>
      </c>
      <c r="B1047" s="38">
        <v>9</v>
      </c>
      <c r="C1047" s="40" t="s">
        <v>67</v>
      </c>
      <c r="D1047" s="8" t="str">
        <f t="shared" si="32"/>
        <v>Diesel 2</v>
      </c>
      <c r="E1047" s="41">
        <v>211.55901106999929</v>
      </c>
      <c r="F1047" s="38" t="str">
        <f>VLOOKUP(D1047,EXPORT_CLASE!$A$2:$B$48,2,FALSE)</f>
        <v>Diesel 2/DB5</v>
      </c>
      <c r="G1047" s="38" t="s">
        <v>9</v>
      </c>
      <c r="H1047" s="38" t="str">
        <f t="shared" si="33"/>
        <v>01/9/2021</v>
      </c>
    </row>
    <row r="1048" spans="1:8" ht="15">
      <c r="A1048" s="38">
        <v>2021</v>
      </c>
      <c r="B1048" s="38">
        <v>10</v>
      </c>
      <c r="C1048" s="40" t="s">
        <v>49</v>
      </c>
      <c r="D1048" s="8" t="str">
        <f t="shared" si="32"/>
        <v>Gas Natural Licuado</v>
      </c>
      <c r="E1048" s="41">
        <v>5262.6140377099991</v>
      </c>
      <c r="F1048" s="38" t="str">
        <f>VLOOKUP(D1048,EXPORT_CLASE!$A$2:$B$48,2,FALSE)</f>
        <v>Gas Natural Licuado (GNL)</v>
      </c>
      <c r="G1048" s="38" t="s">
        <v>9</v>
      </c>
      <c r="H1048" s="38" t="str">
        <f t="shared" si="33"/>
        <v>01/10/2021</v>
      </c>
    </row>
    <row r="1049" spans="1:8" ht="15">
      <c r="A1049" s="38">
        <v>2021</v>
      </c>
      <c r="B1049" s="38">
        <v>10</v>
      </c>
      <c r="C1049" s="40" t="s">
        <v>51</v>
      </c>
      <c r="D1049" s="8" t="str">
        <f t="shared" si="32"/>
        <v>Petroleo Industrial 6</v>
      </c>
      <c r="E1049" s="41">
        <v>146.88550783000002</v>
      </c>
      <c r="F1049" s="38" t="str">
        <f>VLOOKUP(D1049,EXPORT_CLASE!$A$2:$B$48,2,FALSE)</f>
        <v>Residuales</v>
      </c>
      <c r="G1049" s="38" t="s">
        <v>9</v>
      </c>
      <c r="H1049" s="38" t="str">
        <f t="shared" si="33"/>
        <v>01/10/2021</v>
      </c>
    </row>
    <row r="1050" spans="1:8" ht="30.75">
      <c r="A1050" s="38">
        <v>2021</v>
      </c>
      <c r="B1050" s="38">
        <v>10</v>
      </c>
      <c r="C1050" s="18" t="s">
        <v>52</v>
      </c>
      <c r="D1050" s="8" t="str">
        <f t="shared" si="32"/>
        <v>Combustible Residual Intermedio - 380 (IFO - 380)</v>
      </c>
      <c r="E1050" s="17">
        <v>686.36519627000007</v>
      </c>
      <c r="F1050" s="38" t="str">
        <f>VLOOKUP(D1050,EXPORT_CLASE!$A$2:$B$48,2,FALSE)</f>
        <v>Residuales</v>
      </c>
      <c r="G1050" s="38" t="s">
        <v>9</v>
      </c>
      <c r="H1050" s="38" t="str">
        <f t="shared" si="33"/>
        <v>01/10/2021</v>
      </c>
    </row>
    <row r="1051" spans="1:8" ht="15">
      <c r="A1051" s="38">
        <v>2021</v>
      </c>
      <c r="B1051" s="38">
        <v>10</v>
      </c>
      <c r="C1051" s="18" t="s">
        <v>26</v>
      </c>
      <c r="D1051" s="8" t="str">
        <f t="shared" si="32"/>
        <v>Aceites Lubricantes</v>
      </c>
      <c r="E1051" s="17">
        <v>6.4571952298101856</v>
      </c>
      <c r="F1051" s="38" t="str">
        <f>VLOOKUP(D1051,EXPORT_CLASE!$A$2:$B$48,2,FALSE)</f>
        <v>Otros</v>
      </c>
      <c r="G1051" s="38" t="s">
        <v>9</v>
      </c>
      <c r="H1051" s="38" t="str">
        <f t="shared" si="33"/>
        <v>01/10/2021</v>
      </c>
    </row>
    <row r="1052" spans="1:8" ht="15">
      <c r="A1052" s="38">
        <v>2021</v>
      </c>
      <c r="B1052" s="38">
        <v>10</v>
      </c>
      <c r="C1052" s="43" t="s">
        <v>27</v>
      </c>
      <c r="D1052" s="8" t="str">
        <f t="shared" si="32"/>
        <v>Grasas Lubricantes</v>
      </c>
      <c r="E1052" s="39">
        <v>0.52934905815703204</v>
      </c>
      <c r="F1052" s="38" t="str">
        <f>VLOOKUP(D1052,EXPORT_CLASE!$A$2:$B$48,2,FALSE)</f>
        <v>Otros</v>
      </c>
      <c r="G1052" s="38" t="s">
        <v>9</v>
      </c>
      <c r="H1052" s="38" t="str">
        <f t="shared" si="33"/>
        <v>01/10/2021</v>
      </c>
    </row>
    <row r="1053" spans="1:8" ht="15">
      <c r="A1053" s="38">
        <v>2021</v>
      </c>
      <c r="B1053" s="38">
        <v>10</v>
      </c>
      <c r="C1053" s="18" t="s">
        <v>64</v>
      </c>
      <c r="D1053" s="8" t="str">
        <f t="shared" si="32"/>
        <v>Turbo A-1</v>
      </c>
      <c r="E1053" s="17">
        <v>360.23437614000005</v>
      </c>
      <c r="F1053" s="38" t="str">
        <f>VLOOKUP(D1053,EXPORT_CLASE!$A$2:$B$48,2,FALSE)</f>
        <v>Keroturbo</v>
      </c>
      <c r="G1053" s="38" t="s">
        <v>9</v>
      </c>
      <c r="H1053" s="38" t="str">
        <f t="shared" si="33"/>
        <v>01/10/2021</v>
      </c>
    </row>
    <row r="1054" spans="1:8" ht="15">
      <c r="A1054" s="38">
        <v>2021</v>
      </c>
      <c r="B1054" s="38">
        <v>10</v>
      </c>
      <c r="C1054" s="18" t="s">
        <v>70</v>
      </c>
      <c r="D1054" s="8" t="str">
        <f t="shared" si="32"/>
        <v>Diesel Marino 2</v>
      </c>
      <c r="E1054" s="17">
        <v>0.62637706999999998</v>
      </c>
      <c r="F1054" s="38" t="str">
        <f>VLOOKUP(D1054,EXPORT_CLASE!$A$2:$B$48,2,FALSE)</f>
        <v>Diesel 2/DB5</v>
      </c>
      <c r="G1054" s="38" t="s">
        <v>9</v>
      </c>
      <c r="H1054" s="38" t="str">
        <f t="shared" si="33"/>
        <v>01/10/2021</v>
      </c>
    </row>
    <row r="1055" spans="1:8" ht="15">
      <c r="A1055" s="38">
        <v>2021</v>
      </c>
      <c r="B1055" s="38">
        <v>10</v>
      </c>
      <c r="C1055" s="43" t="s">
        <v>8</v>
      </c>
      <c r="D1055" s="8" t="str">
        <f t="shared" si="32"/>
        <v>Crudo</v>
      </c>
      <c r="E1055" s="39">
        <v>476.3839059</v>
      </c>
      <c r="F1055" s="38" t="str">
        <f>VLOOKUP(D1055,EXPORT_CLASE!$A$2:$B$48,2,FALSE)</f>
        <v>Petróleo</v>
      </c>
      <c r="G1055" s="38" t="s">
        <v>9</v>
      </c>
      <c r="H1055" s="38" t="str">
        <f t="shared" si="33"/>
        <v>01/10/2021</v>
      </c>
    </row>
    <row r="1056" spans="1:8" ht="15">
      <c r="A1056" s="38">
        <v>2021</v>
      </c>
      <c r="B1056" s="38">
        <v>10</v>
      </c>
      <c r="C1056" s="42" t="s">
        <v>14</v>
      </c>
      <c r="D1056" s="8" t="str">
        <f t="shared" si="32"/>
        <v>Gasolina Natural</v>
      </c>
      <c r="E1056" s="39">
        <v>1320.0403519899999</v>
      </c>
      <c r="F1056" s="38" t="str">
        <f>VLOOKUP(D1056,EXPORT_CLASE!$A$2:$B$48,2,FALSE)</f>
        <v>Gasolinas/Nafta</v>
      </c>
      <c r="G1056" s="38" t="s">
        <v>9</v>
      </c>
      <c r="H1056" s="38" t="str">
        <f t="shared" si="33"/>
        <v>01/10/2021</v>
      </c>
    </row>
    <row r="1057" spans="1:8" ht="15">
      <c r="A1057" s="38">
        <v>2021</v>
      </c>
      <c r="B1057" s="38">
        <v>10</v>
      </c>
      <c r="C1057" s="40" t="s">
        <v>67</v>
      </c>
      <c r="D1057" s="8" t="str">
        <f t="shared" si="32"/>
        <v>Diesel 2</v>
      </c>
      <c r="E1057" s="41">
        <v>67.173966940000042</v>
      </c>
      <c r="F1057" s="38" t="str">
        <f>VLOOKUP(D1057,EXPORT_CLASE!$A$2:$B$48,2,FALSE)</f>
        <v>Diesel 2/DB5</v>
      </c>
      <c r="G1057" s="38" t="s">
        <v>9</v>
      </c>
      <c r="H1057" s="38" t="str">
        <f t="shared" si="33"/>
        <v>01/10/2021</v>
      </c>
    </row>
    <row r="1058" spans="1:8" ht="15">
      <c r="A1058" s="38">
        <v>2021</v>
      </c>
      <c r="B1058" s="38">
        <v>11</v>
      </c>
      <c r="C1058" s="40" t="s">
        <v>49</v>
      </c>
      <c r="D1058" s="8" t="str">
        <f t="shared" si="32"/>
        <v>Gas Natural Licuado</v>
      </c>
      <c r="E1058" s="41">
        <v>5024.44271596</v>
      </c>
      <c r="F1058" s="38" t="str">
        <f>VLOOKUP(D1058,EXPORT_CLASE!$A$2:$B$48,2,FALSE)</f>
        <v>Gas Natural Licuado (GNL)</v>
      </c>
      <c r="G1058" s="38" t="s">
        <v>9</v>
      </c>
      <c r="H1058" s="38" t="str">
        <f t="shared" si="33"/>
        <v>01/11/2021</v>
      </c>
    </row>
    <row r="1059" spans="1:8" ht="15">
      <c r="A1059" s="38">
        <v>2021</v>
      </c>
      <c r="B1059" s="38">
        <v>11</v>
      </c>
      <c r="C1059" s="40" t="s">
        <v>51</v>
      </c>
      <c r="D1059" s="8" t="str">
        <f t="shared" ref="D1059:D1122" si="34">TRIM(C1059)</f>
        <v>Petroleo Industrial 6</v>
      </c>
      <c r="E1059" s="41">
        <v>123.40345968</v>
      </c>
      <c r="F1059" s="38" t="str">
        <f>VLOOKUP(D1059,EXPORT_CLASE!$A$2:$B$48,2,FALSE)</f>
        <v>Residuales</v>
      </c>
      <c r="G1059" s="38" t="s">
        <v>9</v>
      </c>
      <c r="H1059" s="38" t="str">
        <f t="shared" si="33"/>
        <v>01/11/2021</v>
      </c>
    </row>
    <row r="1060" spans="1:8" ht="30.75">
      <c r="A1060" s="38">
        <v>2021</v>
      </c>
      <c r="B1060" s="38">
        <v>11</v>
      </c>
      <c r="C1060" s="42" t="s">
        <v>52</v>
      </c>
      <c r="D1060" s="8" t="str">
        <f t="shared" si="34"/>
        <v>Combustible Residual Intermedio - 380 (IFO - 380)</v>
      </c>
      <c r="E1060" s="39">
        <v>337.26610777000002</v>
      </c>
      <c r="F1060" s="38" t="str">
        <f>VLOOKUP(D1060,EXPORT_CLASE!$A$2:$B$48,2,FALSE)</f>
        <v>Residuales</v>
      </c>
      <c r="G1060" s="38" t="s">
        <v>9</v>
      </c>
      <c r="H1060" s="38" t="str">
        <f t="shared" si="33"/>
        <v>01/11/2021</v>
      </c>
    </row>
    <row r="1061" spans="1:8" ht="15">
      <c r="A1061" s="38">
        <v>2021</v>
      </c>
      <c r="B1061" s="38">
        <v>11</v>
      </c>
      <c r="C1061" s="42" t="s">
        <v>26</v>
      </c>
      <c r="D1061" s="8" t="str">
        <f t="shared" si="34"/>
        <v>Aceites Lubricantes</v>
      </c>
      <c r="E1061" s="39">
        <v>8.851088248756918</v>
      </c>
      <c r="F1061" s="38" t="str">
        <f>VLOOKUP(D1061,EXPORT_CLASE!$A$2:$B$48,2,FALSE)</f>
        <v>Otros</v>
      </c>
      <c r="G1061" s="38" t="s">
        <v>9</v>
      </c>
      <c r="H1061" s="38" t="str">
        <f t="shared" si="33"/>
        <v>01/11/2021</v>
      </c>
    </row>
    <row r="1062" spans="1:8" ht="15">
      <c r="A1062" s="38">
        <v>2021</v>
      </c>
      <c r="B1062" s="38">
        <v>11</v>
      </c>
      <c r="C1062" s="40" t="s">
        <v>27</v>
      </c>
      <c r="D1062" s="8" t="str">
        <f t="shared" si="34"/>
        <v>Grasas Lubricantes</v>
      </c>
      <c r="E1062" s="39">
        <v>0.82223932719147286</v>
      </c>
      <c r="F1062" s="38" t="str">
        <f>VLOOKUP(D1062,EXPORT_CLASE!$A$2:$B$48,2,FALSE)</f>
        <v>Otros</v>
      </c>
      <c r="G1062" s="38" t="s">
        <v>9</v>
      </c>
      <c r="H1062" s="38" t="str">
        <f t="shared" si="33"/>
        <v>01/11/2021</v>
      </c>
    </row>
    <row r="1063" spans="1:8" ht="15">
      <c r="A1063" s="38">
        <v>2021</v>
      </c>
      <c r="B1063" s="38">
        <v>11</v>
      </c>
      <c r="C1063" s="40" t="s">
        <v>64</v>
      </c>
      <c r="D1063" s="8" t="str">
        <f t="shared" si="34"/>
        <v>Turbo A-1</v>
      </c>
      <c r="E1063" s="39">
        <v>285.37779691000009</v>
      </c>
      <c r="F1063" s="38" t="str">
        <f>VLOOKUP(D1063,EXPORT_CLASE!$A$2:$B$48,2,FALSE)</f>
        <v>Keroturbo</v>
      </c>
      <c r="G1063" s="38" t="s">
        <v>9</v>
      </c>
      <c r="H1063" s="38" t="str">
        <f t="shared" si="33"/>
        <v>01/11/2021</v>
      </c>
    </row>
    <row r="1064" spans="1:8" ht="15">
      <c r="A1064" s="38">
        <v>2021</v>
      </c>
      <c r="B1064" s="38">
        <v>11</v>
      </c>
      <c r="C1064" s="40" t="s">
        <v>8</v>
      </c>
      <c r="D1064" s="8" t="str">
        <f t="shared" si="34"/>
        <v>Crudo</v>
      </c>
      <c r="E1064" s="39">
        <v>821.33792214000005</v>
      </c>
      <c r="F1064" s="38" t="str">
        <f>VLOOKUP(D1064,EXPORT_CLASE!$A$2:$B$48,2,FALSE)</f>
        <v>Petróleo</v>
      </c>
      <c r="G1064" s="38" t="s">
        <v>9</v>
      </c>
      <c r="H1064" s="38" t="str">
        <f t="shared" si="33"/>
        <v>01/11/2021</v>
      </c>
    </row>
    <row r="1065" spans="1:8" ht="15">
      <c r="A1065" s="38">
        <v>2021</v>
      </c>
      <c r="B1065" s="38">
        <v>11</v>
      </c>
      <c r="C1065" s="40" t="s">
        <v>14</v>
      </c>
      <c r="D1065" s="8" t="str">
        <f t="shared" si="34"/>
        <v>Gasolina Natural</v>
      </c>
      <c r="E1065" s="41">
        <v>990.03025612999977</v>
      </c>
      <c r="F1065" s="38" t="str">
        <f>VLOOKUP(D1065,EXPORT_CLASE!$A$2:$B$48,2,FALSE)</f>
        <v>Gasolinas/Nafta</v>
      </c>
      <c r="G1065" s="38" t="s">
        <v>9</v>
      </c>
      <c r="H1065" s="38" t="str">
        <f t="shared" si="33"/>
        <v>01/11/2021</v>
      </c>
    </row>
    <row r="1066" spans="1:8" ht="15">
      <c r="A1066" s="38">
        <v>2021</v>
      </c>
      <c r="B1066" s="38">
        <v>11</v>
      </c>
      <c r="C1066" s="40" t="s">
        <v>66</v>
      </c>
      <c r="D1066" s="8" t="str">
        <f t="shared" si="34"/>
        <v>Base Lubricante</v>
      </c>
      <c r="E1066" s="41">
        <v>0.15015091805094133</v>
      </c>
      <c r="F1066" s="38" t="str">
        <f>VLOOKUP(D1066,EXPORT_CLASE!$A$2:$B$48,2,FALSE)</f>
        <v>Otros</v>
      </c>
      <c r="G1066" s="38" t="s">
        <v>9</v>
      </c>
      <c r="H1066" s="38" t="str">
        <f t="shared" si="33"/>
        <v>01/11/2021</v>
      </c>
    </row>
    <row r="1067" spans="1:8" ht="15">
      <c r="A1067" s="38">
        <v>2021</v>
      </c>
      <c r="B1067" s="38">
        <v>11</v>
      </c>
      <c r="C1067" s="40" t="s">
        <v>67</v>
      </c>
      <c r="D1067" s="8" t="str">
        <f t="shared" si="34"/>
        <v>Diesel 2</v>
      </c>
      <c r="E1067" s="41">
        <v>207.35541035999989</v>
      </c>
      <c r="F1067" s="38" t="str">
        <f>VLOOKUP(D1067,EXPORT_CLASE!$A$2:$B$48,2,FALSE)</f>
        <v>Diesel 2/DB5</v>
      </c>
      <c r="G1067" s="38" t="s">
        <v>9</v>
      </c>
      <c r="H1067" s="38" t="str">
        <f t="shared" si="33"/>
        <v>01/11/2021</v>
      </c>
    </row>
    <row r="1068" spans="1:8" ht="15">
      <c r="A1068" s="38">
        <v>2021</v>
      </c>
      <c r="B1068" s="38">
        <v>12</v>
      </c>
      <c r="C1068" s="18" t="s">
        <v>49</v>
      </c>
      <c r="D1068" s="8" t="str">
        <f t="shared" si="34"/>
        <v>Gas Natural Licuado</v>
      </c>
      <c r="E1068" s="17">
        <v>5752.0591474800012</v>
      </c>
      <c r="F1068" s="38" t="str">
        <f>VLOOKUP(D1068,EXPORT_CLASE!$A$2:$B$48,2,FALSE)</f>
        <v>Gas Natural Licuado (GNL)</v>
      </c>
      <c r="G1068" s="38" t="s">
        <v>9</v>
      </c>
      <c r="H1068" s="38" t="str">
        <f t="shared" si="33"/>
        <v>01/12/2021</v>
      </c>
    </row>
    <row r="1069" spans="1:8" ht="15">
      <c r="A1069" s="38">
        <v>2021</v>
      </c>
      <c r="B1069" s="38">
        <v>12</v>
      </c>
      <c r="C1069" s="18" t="s">
        <v>51</v>
      </c>
      <c r="D1069" s="8" t="str">
        <f t="shared" si="34"/>
        <v>Petroleo Industrial 6</v>
      </c>
      <c r="E1069" s="17">
        <v>176.89922407</v>
      </c>
      <c r="F1069" s="38" t="str">
        <f>VLOOKUP(D1069,EXPORT_CLASE!$A$2:$B$48,2,FALSE)</f>
        <v>Residuales</v>
      </c>
      <c r="G1069" s="38" t="s">
        <v>9</v>
      </c>
      <c r="H1069" s="38" t="str">
        <f t="shared" si="33"/>
        <v>01/12/2021</v>
      </c>
    </row>
    <row r="1070" spans="1:8" ht="30.75">
      <c r="A1070" s="38">
        <v>2021</v>
      </c>
      <c r="B1070" s="38">
        <v>12</v>
      </c>
      <c r="C1070" s="18" t="s">
        <v>52</v>
      </c>
      <c r="D1070" s="8" t="str">
        <f t="shared" si="34"/>
        <v>Combustible Residual Intermedio - 380 (IFO - 380)</v>
      </c>
      <c r="E1070" s="17">
        <v>548.71927700999993</v>
      </c>
      <c r="F1070" s="38" t="str">
        <f>VLOOKUP(D1070,EXPORT_CLASE!$A$2:$B$48,2,FALSE)</f>
        <v>Residuales</v>
      </c>
      <c r="G1070" s="38" t="s">
        <v>9</v>
      </c>
      <c r="H1070" s="38" t="str">
        <f t="shared" si="33"/>
        <v>01/12/2021</v>
      </c>
    </row>
    <row r="1071" spans="1:8" ht="15">
      <c r="A1071" s="38">
        <v>2021</v>
      </c>
      <c r="B1071" s="38">
        <v>12</v>
      </c>
      <c r="C1071" s="18" t="s">
        <v>26</v>
      </c>
      <c r="D1071" s="8" t="str">
        <f t="shared" si="34"/>
        <v>Aceites Lubricantes</v>
      </c>
      <c r="E1071" s="17">
        <v>9.2907566059765152</v>
      </c>
      <c r="F1071" s="38" t="str">
        <f>VLOOKUP(D1071,EXPORT_CLASE!$A$2:$B$48,2,FALSE)</f>
        <v>Otros</v>
      </c>
      <c r="G1071" s="38" t="s">
        <v>9</v>
      </c>
      <c r="H1071" s="38" t="str">
        <f t="shared" si="33"/>
        <v>01/12/2021</v>
      </c>
    </row>
    <row r="1072" spans="1:8" ht="15">
      <c r="A1072" s="38">
        <v>2021</v>
      </c>
      <c r="B1072" s="38">
        <v>12</v>
      </c>
      <c r="C1072" s="43" t="s">
        <v>27</v>
      </c>
      <c r="D1072" s="8" t="str">
        <f t="shared" si="34"/>
        <v>Grasas Lubricantes</v>
      </c>
      <c r="E1072" s="39">
        <v>0.37868619105880391</v>
      </c>
      <c r="F1072" s="38" t="str">
        <f>VLOOKUP(D1072,EXPORT_CLASE!$A$2:$B$48,2,FALSE)</f>
        <v>Otros</v>
      </c>
      <c r="G1072" s="38" t="s">
        <v>9</v>
      </c>
      <c r="H1072" s="38" t="str">
        <f t="shared" si="33"/>
        <v>01/12/2021</v>
      </c>
    </row>
    <row r="1073" spans="1:8" ht="15">
      <c r="A1073" s="38">
        <v>2021</v>
      </c>
      <c r="B1073" s="38">
        <v>12</v>
      </c>
      <c r="C1073" s="43" t="s">
        <v>64</v>
      </c>
      <c r="D1073" s="8" t="str">
        <f t="shared" si="34"/>
        <v>Turbo A-1</v>
      </c>
      <c r="E1073" s="39">
        <v>480.25063308000011</v>
      </c>
      <c r="F1073" s="38" t="str">
        <f>VLOOKUP(D1073,EXPORT_CLASE!$A$2:$B$48,2,FALSE)</f>
        <v>Keroturbo</v>
      </c>
      <c r="G1073" s="38" t="s">
        <v>9</v>
      </c>
      <c r="H1073" s="38" t="str">
        <f t="shared" si="33"/>
        <v>01/12/2021</v>
      </c>
    </row>
    <row r="1074" spans="1:8" ht="15">
      <c r="A1074" s="38">
        <v>2021</v>
      </c>
      <c r="B1074" s="38">
        <v>12</v>
      </c>
      <c r="C1074" s="40" t="s">
        <v>70</v>
      </c>
      <c r="D1074" s="8" t="str">
        <f t="shared" si="34"/>
        <v>Diesel Marino 2</v>
      </c>
      <c r="E1074" s="41">
        <v>0.22500587999999999</v>
      </c>
      <c r="F1074" s="38" t="str">
        <f>VLOOKUP(D1074,EXPORT_CLASE!$A$2:$B$48,2,FALSE)</f>
        <v>Diesel 2/DB5</v>
      </c>
      <c r="G1074" s="38" t="s">
        <v>9</v>
      </c>
      <c r="H1074" s="38" t="str">
        <f t="shared" si="33"/>
        <v>01/12/2021</v>
      </c>
    </row>
    <row r="1075" spans="1:8" ht="15">
      <c r="A1075" s="38">
        <v>2021</v>
      </c>
      <c r="B1075" s="38">
        <v>12</v>
      </c>
      <c r="C1075" s="40" t="s">
        <v>8</v>
      </c>
      <c r="D1075" s="8" t="str">
        <f t="shared" si="34"/>
        <v>Crudo</v>
      </c>
      <c r="E1075" s="41">
        <v>100.38882142999999</v>
      </c>
      <c r="F1075" s="38" t="str">
        <f>VLOOKUP(D1075,EXPORT_CLASE!$A$2:$B$48,2,FALSE)</f>
        <v>Petróleo</v>
      </c>
      <c r="G1075" s="38" t="s">
        <v>9</v>
      </c>
      <c r="H1075" s="38" t="str">
        <f t="shared" si="33"/>
        <v>01/12/2021</v>
      </c>
    </row>
    <row r="1076" spans="1:8" ht="15">
      <c r="A1076" s="38">
        <v>2021</v>
      </c>
      <c r="B1076" s="38">
        <v>12</v>
      </c>
      <c r="C1076" s="42" t="s">
        <v>14</v>
      </c>
      <c r="D1076" s="8" t="str">
        <f t="shared" si="34"/>
        <v>Gasolina Natural</v>
      </c>
      <c r="E1076" s="39">
        <v>1290.0394673499995</v>
      </c>
      <c r="F1076" s="38" t="str">
        <f>VLOOKUP(D1076,EXPORT_CLASE!$A$2:$B$48,2,FALSE)</f>
        <v>Gasolinas/Nafta</v>
      </c>
      <c r="G1076" s="38" t="s">
        <v>9</v>
      </c>
      <c r="H1076" s="38" t="str">
        <f t="shared" si="33"/>
        <v>01/12/2021</v>
      </c>
    </row>
    <row r="1077" spans="1:8" ht="15">
      <c r="A1077" s="38">
        <v>2021</v>
      </c>
      <c r="B1077" s="38">
        <v>12</v>
      </c>
      <c r="C1077" s="42" t="s">
        <v>67</v>
      </c>
      <c r="D1077" s="8" t="str">
        <f t="shared" si="34"/>
        <v>Diesel 2</v>
      </c>
      <c r="E1077" s="39">
        <v>187.7810372899994</v>
      </c>
      <c r="F1077" s="38" t="str">
        <f>VLOOKUP(D1077,EXPORT_CLASE!$A$2:$B$48,2,FALSE)</f>
        <v>Diesel 2/DB5</v>
      </c>
      <c r="G1077" s="38" t="s">
        <v>9</v>
      </c>
      <c r="H1077" s="38" t="str">
        <f t="shared" si="33"/>
        <v>01/12/2021</v>
      </c>
    </row>
    <row r="1078" spans="1:8" ht="15">
      <c r="A1078" s="38">
        <v>2021</v>
      </c>
      <c r="B1078" s="38">
        <v>12</v>
      </c>
      <c r="C1078" s="40" t="s">
        <v>71</v>
      </c>
      <c r="D1078" s="8" t="str">
        <f t="shared" si="34"/>
        <v>Crudo Reducido</v>
      </c>
      <c r="E1078" s="39">
        <v>155.91869634</v>
      </c>
      <c r="F1078" s="38" t="str">
        <f>VLOOKUP(D1078,EXPORT_CLASE!$A$2:$B$48,2,FALSE)</f>
        <v>Petróleo</v>
      </c>
      <c r="G1078" s="38" t="s">
        <v>9</v>
      </c>
      <c r="H1078" s="38" t="str">
        <f t="shared" si="33"/>
        <v>01/12/2021</v>
      </c>
    </row>
    <row r="1079" spans="1:8" ht="15">
      <c r="A1079" s="38">
        <v>2021</v>
      </c>
      <c r="B1079" s="38">
        <v>12</v>
      </c>
      <c r="C1079" s="40" t="s">
        <v>72</v>
      </c>
      <c r="D1079" s="8" t="str">
        <f t="shared" si="34"/>
        <v>Nafta Pesada</v>
      </c>
      <c r="E1079" s="39">
        <v>360.01084212000001</v>
      </c>
      <c r="F1079" s="38" t="str">
        <f>VLOOKUP(D1079,EXPORT_CLASE!$A$2:$B$48,2,FALSE)</f>
        <v>Gasolinas/Nafta</v>
      </c>
      <c r="G1079" s="38" t="s">
        <v>9</v>
      </c>
      <c r="H1079" s="38" t="str">
        <f t="shared" si="33"/>
        <v>01/12/2021</v>
      </c>
    </row>
    <row r="1080" spans="1:8" ht="15">
      <c r="A1080" s="38">
        <v>2022</v>
      </c>
      <c r="B1080" s="38">
        <v>1</v>
      </c>
      <c r="C1080" s="40" t="s">
        <v>49</v>
      </c>
      <c r="D1080" s="8" t="str">
        <f t="shared" si="34"/>
        <v>Gas Natural Licuado</v>
      </c>
      <c r="E1080" s="41">
        <v>4900.2206945500002</v>
      </c>
      <c r="F1080" s="38" t="str">
        <f>VLOOKUP(D1080,EXPORT_CLASE!$A$2:$B$48,2,FALSE)</f>
        <v>Gas Natural Licuado (GNL)</v>
      </c>
      <c r="G1080" s="38" t="s">
        <v>9</v>
      </c>
      <c r="H1080" s="38" t="str">
        <f t="shared" si="33"/>
        <v>01/1/2022</v>
      </c>
    </row>
    <row r="1081" spans="1:8" ht="15">
      <c r="A1081" s="38">
        <v>2022</v>
      </c>
      <c r="B1081" s="38">
        <v>1</v>
      </c>
      <c r="C1081" s="40" t="s">
        <v>51</v>
      </c>
      <c r="D1081" s="8" t="str">
        <f t="shared" si="34"/>
        <v>Petroleo Industrial 6</v>
      </c>
      <c r="E1081" s="41">
        <v>105.25316148</v>
      </c>
      <c r="F1081" s="38" t="str">
        <f>VLOOKUP(D1081,EXPORT_CLASE!$A$2:$B$48,2,FALSE)</f>
        <v>Residuales</v>
      </c>
      <c r="G1081" s="38" t="s">
        <v>9</v>
      </c>
      <c r="H1081" s="38" t="str">
        <f t="shared" si="33"/>
        <v>01/1/2022</v>
      </c>
    </row>
    <row r="1082" spans="1:8" ht="30.75">
      <c r="A1082" s="38">
        <v>2022</v>
      </c>
      <c r="B1082" s="38">
        <v>1</v>
      </c>
      <c r="C1082" s="40" t="s">
        <v>52</v>
      </c>
      <c r="D1082" s="8" t="str">
        <f t="shared" si="34"/>
        <v>Combustible Residual Intermedio - 380 (IFO - 380)</v>
      </c>
      <c r="E1082" s="41">
        <v>538.72988899000006</v>
      </c>
      <c r="F1082" s="38" t="str">
        <f>VLOOKUP(D1082,EXPORT_CLASE!$A$2:$B$48,2,FALSE)</f>
        <v>Residuales</v>
      </c>
      <c r="G1082" s="38" t="s">
        <v>9</v>
      </c>
      <c r="H1082" s="38" t="str">
        <f t="shared" si="33"/>
        <v>01/1/2022</v>
      </c>
    </row>
    <row r="1083" spans="1:8" ht="15">
      <c r="A1083" s="38">
        <v>2022</v>
      </c>
      <c r="B1083" s="38">
        <v>1</v>
      </c>
      <c r="C1083" s="18" t="s">
        <v>26</v>
      </c>
      <c r="D1083" s="8" t="str">
        <f t="shared" si="34"/>
        <v>Aceites Lubricantes</v>
      </c>
      <c r="E1083" s="17">
        <v>8.2807676469695526</v>
      </c>
      <c r="F1083" s="38" t="str">
        <f>VLOOKUP(D1083,EXPORT_CLASE!$A$2:$B$48,2,FALSE)</f>
        <v>Otros</v>
      </c>
      <c r="G1083" s="38" t="s">
        <v>9</v>
      </c>
      <c r="H1083" s="38" t="str">
        <f t="shared" si="33"/>
        <v>01/1/2022</v>
      </c>
    </row>
    <row r="1084" spans="1:8" ht="15">
      <c r="A1084" s="38">
        <v>2022</v>
      </c>
      <c r="B1084" s="38">
        <v>1</v>
      </c>
      <c r="C1084" s="18" t="s">
        <v>27</v>
      </c>
      <c r="D1084" s="8" t="str">
        <f t="shared" si="34"/>
        <v>Grasas Lubricantes</v>
      </c>
      <c r="E1084" s="17">
        <v>0.14320503729568101</v>
      </c>
      <c r="F1084" s="38" t="str">
        <f>VLOOKUP(D1084,EXPORT_CLASE!$A$2:$B$48,2,FALSE)</f>
        <v>Otros</v>
      </c>
      <c r="G1084" s="38" t="s">
        <v>9</v>
      </c>
      <c r="H1084" s="38" t="str">
        <f t="shared" si="33"/>
        <v>01/1/2022</v>
      </c>
    </row>
    <row r="1085" spans="1:8" ht="15">
      <c r="A1085" s="38">
        <v>2022</v>
      </c>
      <c r="B1085" s="38">
        <v>1</v>
      </c>
      <c r="C1085" s="43" t="s">
        <v>64</v>
      </c>
      <c r="D1085" s="8" t="str">
        <f t="shared" si="34"/>
        <v>Turbo A-1</v>
      </c>
      <c r="E1085" s="39">
        <v>760.28589898000018</v>
      </c>
      <c r="F1085" s="38" t="str">
        <f>VLOOKUP(D1085,EXPORT_CLASE!$A$2:$B$48,2,FALSE)</f>
        <v>Keroturbo</v>
      </c>
      <c r="G1085" s="38" t="s">
        <v>9</v>
      </c>
      <c r="H1085" s="38" t="str">
        <f t="shared" si="33"/>
        <v>01/1/2022</v>
      </c>
    </row>
    <row r="1086" spans="1:8" ht="15">
      <c r="A1086" s="38">
        <v>2022</v>
      </c>
      <c r="B1086" s="38">
        <v>1</v>
      </c>
      <c r="C1086" s="18" t="s">
        <v>63</v>
      </c>
      <c r="D1086" s="8" t="str">
        <f t="shared" si="34"/>
        <v>Gasolina 84</v>
      </c>
      <c r="E1086" s="17">
        <v>176.518955052411</v>
      </c>
      <c r="F1086" s="38" t="str">
        <f>VLOOKUP(D1086,EXPORT_CLASE!$A$2:$B$48,2,FALSE)</f>
        <v>Gasolinas/Nafta</v>
      </c>
      <c r="G1086" s="38" t="s">
        <v>9</v>
      </c>
      <c r="H1086" s="38" t="str">
        <f t="shared" si="33"/>
        <v>01/1/2022</v>
      </c>
    </row>
    <row r="1087" spans="1:8" ht="15">
      <c r="A1087" s="38">
        <v>2022</v>
      </c>
      <c r="B1087" s="38">
        <v>1</v>
      </c>
      <c r="C1087" s="18" t="s">
        <v>8</v>
      </c>
      <c r="D1087" s="8" t="str">
        <f t="shared" si="34"/>
        <v>Crudo</v>
      </c>
      <c r="E1087" s="17">
        <v>506.23045910000008</v>
      </c>
      <c r="F1087" s="38" t="str">
        <f>VLOOKUP(D1087,EXPORT_CLASE!$A$2:$B$48,2,FALSE)</f>
        <v>Petróleo</v>
      </c>
      <c r="G1087" s="38" t="s">
        <v>9</v>
      </c>
      <c r="H1087" s="38" t="str">
        <f t="shared" si="33"/>
        <v>01/1/2022</v>
      </c>
    </row>
    <row r="1088" spans="1:8" ht="15">
      <c r="A1088" s="38">
        <v>2022</v>
      </c>
      <c r="B1088" s="38">
        <v>1</v>
      </c>
      <c r="C1088" s="43" t="s">
        <v>14</v>
      </c>
      <c r="D1088" s="8" t="str">
        <f t="shared" si="34"/>
        <v>Gasolina Natural</v>
      </c>
      <c r="E1088" s="39">
        <v>660.02018542999986</v>
      </c>
      <c r="F1088" s="38" t="str">
        <f>VLOOKUP(D1088,EXPORT_CLASE!$A$2:$B$48,2,FALSE)</f>
        <v>Gasolinas/Nafta</v>
      </c>
      <c r="G1088" s="38" t="s">
        <v>9</v>
      </c>
      <c r="H1088" s="38" t="str">
        <f t="shared" si="33"/>
        <v>01/1/2022</v>
      </c>
    </row>
    <row r="1089" spans="1:8" ht="15">
      <c r="A1089" s="38">
        <v>2022</v>
      </c>
      <c r="B1089" s="38">
        <v>1</v>
      </c>
      <c r="C1089" s="40" t="s">
        <v>66</v>
      </c>
      <c r="D1089" s="8" t="str">
        <f t="shared" si="34"/>
        <v>Base Lubricante</v>
      </c>
      <c r="E1089" s="41">
        <v>0.4383119590254706</v>
      </c>
      <c r="F1089" s="38" t="str">
        <f>VLOOKUP(D1089,EXPORT_CLASE!$A$2:$B$48,2,FALSE)</f>
        <v>Otros</v>
      </c>
      <c r="G1089" s="38" t="s">
        <v>9</v>
      </c>
      <c r="H1089" s="38" t="str">
        <f t="shared" si="33"/>
        <v>01/1/2022</v>
      </c>
    </row>
    <row r="1090" spans="1:8" ht="15">
      <c r="A1090" s="38">
        <v>2022</v>
      </c>
      <c r="B1090" s="38">
        <v>1</v>
      </c>
      <c r="C1090" s="40" t="s">
        <v>67</v>
      </c>
      <c r="D1090" s="8" t="str">
        <f t="shared" si="34"/>
        <v>Diesel 2</v>
      </c>
      <c r="E1090" s="41">
        <v>433.50917132999552</v>
      </c>
      <c r="F1090" s="38" t="str">
        <f>VLOOKUP(D1090,EXPORT_CLASE!$A$2:$B$48,2,FALSE)</f>
        <v>Diesel 2/DB5</v>
      </c>
      <c r="G1090" s="38" t="s">
        <v>9</v>
      </c>
      <c r="H1090" s="38" t="str">
        <f t="shared" si="33"/>
        <v>01/1/2022</v>
      </c>
    </row>
    <row r="1091" spans="1:8" ht="15">
      <c r="A1091" s="38">
        <v>2022</v>
      </c>
      <c r="B1091" s="38">
        <v>2</v>
      </c>
      <c r="C1091" s="40" t="s">
        <v>49</v>
      </c>
      <c r="D1091" s="8" t="str">
        <f t="shared" si="34"/>
        <v>Gas Natural Licuado</v>
      </c>
      <c r="E1091" s="41">
        <v>5730.3222158000008</v>
      </c>
      <c r="F1091" s="38" t="str">
        <f>VLOOKUP(D1091,EXPORT_CLASE!$A$2:$B$48,2,FALSE)</f>
        <v>Gas Natural Licuado (GNL)</v>
      </c>
      <c r="G1091" s="38" t="s">
        <v>9</v>
      </c>
      <c r="H1091" s="38" t="str">
        <f t="shared" ref="H1091:H1154" si="35">"01/"&amp;B1091&amp;"/"&amp;A1091</f>
        <v>01/2/2022</v>
      </c>
    </row>
    <row r="1092" spans="1:8" ht="15">
      <c r="A1092" s="38">
        <v>2022</v>
      </c>
      <c r="B1092" s="38">
        <v>2</v>
      </c>
      <c r="C1092" s="42" t="s">
        <v>51</v>
      </c>
      <c r="D1092" s="8" t="str">
        <f t="shared" si="34"/>
        <v>Petroleo Industrial 6</v>
      </c>
      <c r="E1092" s="39">
        <v>122.91222955000002</v>
      </c>
      <c r="F1092" s="38" t="str">
        <f>VLOOKUP(D1092,EXPORT_CLASE!$A$2:$B$48,2,FALSE)</f>
        <v>Residuales</v>
      </c>
      <c r="G1092" s="38" t="s">
        <v>9</v>
      </c>
      <c r="H1092" s="38" t="str">
        <f t="shared" si="35"/>
        <v>01/2/2022</v>
      </c>
    </row>
    <row r="1093" spans="1:8" ht="30.75">
      <c r="A1093" s="38">
        <v>2022</v>
      </c>
      <c r="B1093" s="38">
        <v>2</v>
      </c>
      <c r="C1093" s="42" t="s">
        <v>52</v>
      </c>
      <c r="D1093" s="8" t="str">
        <f t="shared" si="34"/>
        <v>Combustible Residual Intermedio - 380 (IFO - 380)</v>
      </c>
      <c r="E1093" s="39">
        <v>207.74700689000002</v>
      </c>
      <c r="F1093" s="38" t="str">
        <f>VLOOKUP(D1093,EXPORT_CLASE!$A$2:$B$48,2,FALSE)</f>
        <v>Residuales</v>
      </c>
      <c r="G1093" s="38" t="s">
        <v>9</v>
      </c>
      <c r="H1093" s="38" t="str">
        <f t="shared" si="35"/>
        <v>01/2/2022</v>
      </c>
    </row>
    <row r="1094" spans="1:8" ht="15">
      <c r="A1094" s="38">
        <v>2022</v>
      </c>
      <c r="B1094" s="38">
        <v>2</v>
      </c>
      <c r="C1094" s="40" t="s">
        <v>26</v>
      </c>
      <c r="D1094" s="8" t="str">
        <f t="shared" si="34"/>
        <v>Aceites Lubricantes</v>
      </c>
      <c r="E1094" s="39">
        <v>12.048776984133564</v>
      </c>
      <c r="F1094" s="38" t="str">
        <f>VLOOKUP(D1094,EXPORT_CLASE!$A$2:$B$48,2,FALSE)</f>
        <v>Otros</v>
      </c>
      <c r="G1094" s="38" t="s">
        <v>9</v>
      </c>
      <c r="H1094" s="38" t="str">
        <f t="shared" si="35"/>
        <v>01/2/2022</v>
      </c>
    </row>
    <row r="1095" spans="1:8" ht="15">
      <c r="A1095" s="38">
        <v>2022</v>
      </c>
      <c r="B1095" s="38">
        <v>2</v>
      </c>
      <c r="C1095" s="40" t="s">
        <v>27</v>
      </c>
      <c r="D1095" s="8" t="str">
        <f t="shared" si="34"/>
        <v>Grasas Lubricantes</v>
      </c>
      <c r="E1095" s="39">
        <v>0.2479268851944629</v>
      </c>
      <c r="F1095" s="38" t="str">
        <f>VLOOKUP(D1095,EXPORT_CLASE!$A$2:$B$48,2,FALSE)</f>
        <v>Otros</v>
      </c>
      <c r="G1095" s="38" t="s">
        <v>9</v>
      </c>
      <c r="H1095" s="38" t="str">
        <f t="shared" si="35"/>
        <v>01/2/2022</v>
      </c>
    </row>
    <row r="1096" spans="1:8" ht="15">
      <c r="A1096" s="38">
        <v>2022</v>
      </c>
      <c r="B1096" s="38">
        <v>2</v>
      </c>
      <c r="C1096" s="40" t="s">
        <v>64</v>
      </c>
      <c r="D1096" s="8" t="str">
        <f t="shared" si="34"/>
        <v>Turbo A-1</v>
      </c>
      <c r="E1096" s="39">
        <v>182.44131162000005</v>
      </c>
      <c r="F1096" s="38" t="str">
        <f>VLOOKUP(D1096,EXPORT_CLASE!$A$2:$B$48,2,FALSE)</f>
        <v>Keroturbo</v>
      </c>
      <c r="G1096" s="38" t="s">
        <v>9</v>
      </c>
      <c r="H1096" s="38" t="str">
        <f t="shared" si="35"/>
        <v>01/2/2022</v>
      </c>
    </row>
    <row r="1097" spans="1:8" ht="15">
      <c r="A1097" s="38">
        <v>2022</v>
      </c>
      <c r="B1097" s="38">
        <v>2</v>
      </c>
      <c r="C1097" s="40" t="s">
        <v>73</v>
      </c>
      <c r="D1097" s="8" t="str">
        <f t="shared" si="34"/>
        <v>Gasolina</v>
      </c>
      <c r="E1097" s="41">
        <v>87.6443262430667</v>
      </c>
      <c r="F1097" s="38" t="str">
        <f>VLOOKUP(D1097,EXPORT_CLASE!$A$2:$B$48,2,FALSE)</f>
        <v>Gasolinas/Nafta</v>
      </c>
      <c r="G1097" s="38" t="s">
        <v>9</v>
      </c>
      <c r="H1097" s="38" t="str">
        <f t="shared" si="35"/>
        <v>01/2/2022</v>
      </c>
    </row>
    <row r="1098" spans="1:8" ht="15">
      <c r="A1098" s="38">
        <v>2022</v>
      </c>
      <c r="B1098" s="38">
        <v>2</v>
      </c>
      <c r="C1098" s="40" t="s">
        <v>8</v>
      </c>
      <c r="D1098" s="8" t="str">
        <f t="shared" si="34"/>
        <v>Crudo</v>
      </c>
      <c r="E1098" s="41">
        <v>451.79579270000005</v>
      </c>
      <c r="F1098" s="38" t="str">
        <f>VLOOKUP(D1098,EXPORT_CLASE!$A$2:$B$48,2,FALSE)</f>
        <v>Petróleo</v>
      </c>
      <c r="G1098" s="38" t="s">
        <v>9</v>
      </c>
      <c r="H1098" s="38" t="str">
        <f t="shared" si="35"/>
        <v>01/2/2022</v>
      </c>
    </row>
    <row r="1099" spans="1:8" ht="15">
      <c r="A1099" s="38">
        <v>2022</v>
      </c>
      <c r="B1099" s="38">
        <v>2</v>
      </c>
      <c r="C1099" s="40" t="s">
        <v>14</v>
      </c>
      <c r="D1099" s="8" t="str">
        <f t="shared" si="34"/>
        <v>Gasolina Natural</v>
      </c>
      <c r="E1099" s="41">
        <v>1321.96211053</v>
      </c>
      <c r="F1099" s="38" t="str">
        <f>VLOOKUP(D1099,EXPORT_CLASE!$A$2:$B$48,2,FALSE)</f>
        <v>Gasolinas/Nafta</v>
      </c>
      <c r="G1099" s="38" t="s">
        <v>9</v>
      </c>
      <c r="H1099" s="38" t="str">
        <f t="shared" si="35"/>
        <v>01/2/2022</v>
      </c>
    </row>
    <row r="1100" spans="1:8" ht="15">
      <c r="A1100" s="38">
        <v>2022</v>
      </c>
      <c r="B1100" s="38">
        <v>2</v>
      </c>
      <c r="C1100" s="18" t="s">
        <v>66</v>
      </c>
      <c r="D1100" s="8" t="str">
        <f t="shared" si="34"/>
        <v>Base Lubricante</v>
      </c>
      <c r="E1100" s="17">
        <v>6.4711900775193806E-3</v>
      </c>
      <c r="F1100" s="38" t="str">
        <f>VLOOKUP(D1100,EXPORT_CLASE!$A$2:$B$48,2,FALSE)</f>
        <v>Otros</v>
      </c>
      <c r="G1100" s="38" t="s">
        <v>9</v>
      </c>
      <c r="H1100" s="38" t="str">
        <f t="shared" si="35"/>
        <v>01/2/2022</v>
      </c>
    </row>
    <row r="1101" spans="1:8" ht="15">
      <c r="A1101" s="38">
        <v>2022</v>
      </c>
      <c r="B1101" s="38">
        <v>2</v>
      </c>
      <c r="C1101" s="18" t="s">
        <v>67</v>
      </c>
      <c r="D1101" s="8" t="str">
        <f t="shared" si="34"/>
        <v>Diesel 2</v>
      </c>
      <c r="E1101" s="17">
        <v>160.51825884000002</v>
      </c>
      <c r="F1101" s="38" t="str">
        <f>VLOOKUP(D1101,EXPORT_CLASE!$A$2:$B$48,2,FALSE)</f>
        <v>Diesel 2/DB5</v>
      </c>
      <c r="G1101" s="38" t="s">
        <v>9</v>
      </c>
      <c r="H1101" s="38" t="str">
        <f t="shared" si="35"/>
        <v>01/2/2022</v>
      </c>
    </row>
    <row r="1102" spans="1:8" ht="15">
      <c r="A1102" s="38">
        <v>2022</v>
      </c>
      <c r="B1102" s="38">
        <v>2</v>
      </c>
      <c r="C1102" s="43" t="s">
        <v>15</v>
      </c>
      <c r="D1102" s="8" t="str">
        <f t="shared" si="34"/>
        <v>Nafta</v>
      </c>
      <c r="E1102" s="39">
        <v>2.7487866100000002</v>
      </c>
      <c r="F1102" s="38" t="str">
        <f>VLOOKUP(D1102,EXPORT_CLASE!$A$2:$B$48,2,FALSE)</f>
        <v>Gasolinas/Nafta</v>
      </c>
      <c r="G1102" s="38" t="s">
        <v>9</v>
      </c>
      <c r="H1102" s="38" t="str">
        <f t="shared" si="35"/>
        <v>01/2/2022</v>
      </c>
    </row>
    <row r="1103" spans="1:8" ht="15">
      <c r="A1103" s="38">
        <v>2022</v>
      </c>
      <c r="B1103" s="38">
        <v>3</v>
      </c>
      <c r="C1103" s="18" t="s">
        <v>49</v>
      </c>
      <c r="D1103" s="8" t="str">
        <f t="shared" si="34"/>
        <v>Gas Natural Licuado</v>
      </c>
      <c r="E1103" s="17">
        <v>4783.3920775200004</v>
      </c>
      <c r="F1103" s="38" t="str">
        <f>VLOOKUP(D1103,EXPORT_CLASE!$A$2:$B$48,2,FALSE)</f>
        <v>Gas Natural Licuado (GNL)</v>
      </c>
      <c r="G1103" s="38" t="s">
        <v>9</v>
      </c>
      <c r="H1103" s="38" t="str">
        <f t="shared" si="35"/>
        <v>01/3/2022</v>
      </c>
    </row>
    <row r="1104" spans="1:8" ht="15">
      <c r="A1104" s="38">
        <v>2022</v>
      </c>
      <c r="B1104" s="38">
        <v>3</v>
      </c>
      <c r="C1104" s="18" t="s">
        <v>51</v>
      </c>
      <c r="D1104" s="8" t="str">
        <f t="shared" si="34"/>
        <v>Petroleo Industrial 6</v>
      </c>
      <c r="E1104" s="17">
        <v>183.23344906000003</v>
      </c>
      <c r="F1104" s="38" t="str">
        <f>VLOOKUP(D1104,EXPORT_CLASE!$A$2:$B$48,2,FALSE)</f>
        <v>Residuales</v>
      </c>
      <c r="G1104" s="38" t="s">
        <v>9</v>
      </c>
      <c r="H1104" s="38" t="str">
        <f t="shared" si="35"/>
        <v>01/3/2022</v>
      </c>
    </row>
    <row r="1105" spans="1:8" ht="30.75">
      <c r="A1105" s="38">
        <v>2022</v>
      </c>
      <c r="B1105" s="38">
        <v>3</v>
      </c>
      <c r="C1105" s="43" t="s">
        <v>52</v>
      </c>
      <c r="D1105" s="8" t="str">
        <f t="shared" si="34"/>
        <v>Combustible Residual Intermedio - 380 (IFO - 380)</v>
      </c>
      <c r="E1105" s="41">
        <v>296.45292699000004</v>
      </c>
      <c r="F1105" s="38" t="str">
        <f>VLOOKUP(D1105,EXPORT_CLASE!$A$2:$B$48,2,FALSE)</f>
        <v>Residuales</v>
      </c>
      <c r="G1105" s="38" t="s">
        <v>9</v>
      </c>
      <c r="H1105" s="38" t="str">
        <f t="shared" si="35"/>
        <v>01/3/2022</v>
      </c>
    </row>
    <row r="1106" spans="1:8" ht="15">
      <c r="A1106" s="38">
        <v>2022</v>
      </c>
      <c r="B1106" s="38">
        <v>3</v>
      </c>
      <c r="C1106" s="43" t="s">
        <v>64</v>
      </c>
      <c r="D1106" s="8" t="str">
        <f t="shared" si="34"/>
        <v>Turbo A-1</v>
      </c>
      <c r="E1106" s="39">
        <v>498.32152631999975</v>
      </c>
      <c r="F1106" s="38" t="str">
        <f>VLOOKUP(D1106,EXPORT_CLASE!$A$2:$B$48,2,FALSE)</f>
        <v>Keroturbo</v>
      </c>
      <c r="G1106" s="38" t="s">
        <v>9</v>
      </c>
      <c r="H1106" s="38" t="str">
        <f t="shared" si="35"/>
        <v>01/3/2022</v>
      </c>
    </row>
    <row r="1107" spans="1:8" ht="15">
      <c r="A1107" s="38">
        <v>2022</v>
      </c>
      <c r="B1107" s="38">
        <v>3</v>
      </c>
      <c r="C1107" s="38" t="s">
        <v>73</v>
      </c>
      <c r="D1107" s="8" t="str">
        <f t="shared" si="34"/>
        <v>Gasolina</v>
      </c>
      <c r="E1107" s="44">
        <v>2.0133346168074278</v>
      </c>
      <c r="F1107" s="38" t="str">
        <f>VLOOKUP(D1107,EXPORT_CLASE!$A$2:$B$48,2,FALSE)</f>
        <v>Gasolinas/Nafta</v>
      </c>
      <c r="G1107" s="38" t="s">
        <v>9</v>
      </c>
      <c r="H1107" s="38" t="str">
        <f t="shared" si="35"/>
        <v>01/3/2022</v>
      </c>
    </row>
    <row r="1108" spans="1:8" ht="15">
      <c r="A1108" s="38">
        <v>2022</v>
      </c>
      <c r="B1108" s="38">
        <v>3</v>
      </c>
      <c r="C1108" s="38" t="s">
        <v>68</v>
      </c>
      <c r="D1108" s="8" t="str">
        <f t="shared" si="34"/>
        <v>Maine Gas Oil</v>
      </c>
      <c r="E1108" s="44">
        <v>1.6668499999999997</v>
      </c>
      <c r="F1108" s="38" t="str">
        <f>VLOOKUP(D1108,EXPORT_CLASE!$A$2:$B$48,2,FALSE)</f>
        <v>Gasolinas/Nafta</v>
      </c>
      <c r="G1108" s="38" t="s">
        <v>9</v>
      </c>
      <c r="H1108" s="38" t="str">
        <f t="shared" si="35"/>
        <v>01/3/2022</v>
      </c>
    </row>
    <row r="1109" spans="1:8" ht="15">
      <c r="A1109" s="38">
        <v>2022</v>
      </c>
      <c r="B1109" s="38">
        <v>3</v>
      </c>
      <c r="C1109" s="38" t="s">
        <v>26</v>
      </c>
      <c r="D1109" s="8" t="str">
        <f t="shared" si="34"/>
        <v>Aceites Lubricantes</v>
      </c>
      <c r="E1109" s="44">
        <v>8.9414004347357601</v>
      </c>
      <c r="F1109" s="38" t="str">
        <f>VLOOKUP(D1109,EXPORT_CLASE!$A$2:$B$48,2,FALSE)</f>
        <v>Otros</v>
      </c>
      <c r="G1109" s="38" t="s">
        <v>9</v>
      </c>
      <c r="H1109" s="38" t="str">
        <f t="shared" si="35"/>
        <v>01/3/2022</v>
      </c>
    </row>
    <row r="1110" spans="1:8" ht="15">
      <c r="A1110" s="38">
        <v>2022</v>
      </c>
      <c r="B1110" s="38">
        <v>3</v>
      </c>
      <c r="C1110" s="38" t="s">
        <v>27</v>
      </c>
      <c r="D1110" s="8" t="str">
        <f t="shared" si="34"/>
        <v>Grasas Lubricantes</v>
      </c>
      <c r="E1110" s="44">
        <v>0.34837665129058709</v>
      </c>
      <c r="F1110" s="38" t="str">
        <f>VLOOKUP(D1110,EXPORT_CLASE!$A$2:$B$48,2,FALSE)</f>
        <v>Otros</v>
      </c>
      <c r="G1110" s="38" t="s">
        <v>9</v>
      </c>
      <c r="H1110" s="38" t="str">
        <f t="shared" si="35"/>
        <v>01/3/2022</v>
      </c>
    </row>
    <row r="1111" spans="1:8" ht="15">
      <c r="A1111" s="38">
        <v>2022</v>
      </c>
      <c r="B1111" s="38">
        <v>3</v>
      </c>
      <c r="C1111" s="38" t="s">
        <v>14</v>
      </c>
      <c r="D1111" s="8" t="str">
        <f t="shared" si="34"/>
        <v>Gasolina Natural</v>
      </c>
      <c r="E1111" s="44">
        <v>986.1790275100002</v>
      </c>
      <c r="F1111" s="38" t="str">
        <f>VLOOKUP(D1111,EXPORT_CLASE!$A$2:$B$48,2,FALSE)</f>
        <v>Gasolinas/Nafta</v>
      </c>
      <c r="G1111" s="38" t="s">
        <v>9</v>
      </c>
      <c r="H1111" s="38" t="str">
        <f t="shared" si="35"/>
        <v>01/3/2022</v>
      </c>
    </row>
    <row r="1112" spans="1:8" ht="15">
      <c r="A1112" s="38">
        <v>2022</v>
      </c>
      <c r="B1112" s="38">
        <v>3</v>
      </c>
      <c r="C1112" s="38" t="s">
        <v>67</v>
      </c>
      <c r="D1112" s="8" t="str">
        <f t="shared" si="34"/>
        <v>Diesel 2</v>
      </c>
      <c r="E1112" s="44">
        <v>61.059162310000005</v>
      </c>
      <c r="F1112" s="38" t="str">
        <f>VLOOKUP(D1112,EXPORT_CLASE!$A$2:$B$48,2,FALSE)</f>
        <v>Diesel 2/DB5</v>
      </c>
      <c r="G1112" s="38" t="s">
        <v>9</v>
      </c>
      <c r="H1112" s="38" t="str">
        <f t="shared" si="35"/>
        <v>01/3/2022</v>
      </c>
    </row>
    <row r="1113" spans="1:8" ht="15">
      <c r="A1113" s="38">
        <v>2022</v>
      </c>
      <c r="B1113" s="38">
        <v>3</v>
      </c>
      <c r="C1113" s="38" t="s">
        <v>66</v>
      </c>
      <c r="D1113" s="8" t="str">
        <f t="shared" si="34"/>
        <v>Base Lubricante</v>
      </c>
      <c r="E1113" s="44">
        <v>3.2208574000000008</v>
      </c>
      <c r="F1113" s="38" t="str">
        <f>VLOOKUP(D1113,EXPORT_CLASE!$A$2:$B$48,2,FALSE)</f>
        <v>Otros</v>
      </c>
      <c r="G1113" s="38" t="s">
        <v>9</v>
      </c>
      <c r="H1113" s="38" t="str">
        <f t="shared" si="35"/>
        <v>01/3/2022</v>
      </c>
    </row>
    <row r="1114" spans="1:8" ht="15">
      <c r="A1114" s="38">
        <v>2022</v>
      </c>
      <c r="B1114" s="38">
        <v>4</v>
      </c>
      <c r="C1114" s="38" t="s">
        <v>49</v>
      </c>
      <c r="D1114" s="8" t="str">
        <f t="shared" si="34"/>
        <v>Gas Natural Licuado</v>
      </c>
      <c r="E1114" s="44">
        <v>5076.1882501099999</v>
      </c>
      <c r="F1114" s="38" t="str">
        <f>VLOOKUP(D1114,EXPORT_CLASE!$A$2:$B$48,2,FALSE)</f>
        <v>Gas Natural Licuado (GNL)</v>
      </c>
      <c r="G1114" s="38" t="s">
        <v>9</v>
      </c>
      <c r="H1114" s="38" t="str">
        <f t="shared" si="35"/>
        <v>01/4/2022</v>
      </c>
    </row>
    <row r="1115" spans="1:8" ht="15">
      <c r="A1115" s="38">
        <v>2022</v>
      </c>
      <c r="B1115" s="38">
        <v>4</v>
      </c>
      <c r="C1115" s="38" t="s">
        <v>51</v>
      </c>
      <c r="D1115" s="8" t="str">
        <f t="shared" si="34"/>
        <v>Petroleo Industrial 6</v>
      </c>
      <c r="E1115" s="44">
        <v>248.88596563999999</v>
      </c>
      <c r="F1115" s="38" t="str">
        <f>VLOOKUP(D1115,EXPORT_CLASE!$A$2:$B$48,2,FALSE)</f>
        <v>Residuales</v>
      </c>
      <c r="G1115" s="38" t="s">
        <v>9</v>
      </c>
      <c r="H1115" s="38" t="str">
        <f t="shared" si="35"/>
        <v>01/4/2022</v>
      </c>
    </row>
    <row r="1116" spans="1:8" ht="30.75">
      <c r="A1116" s="38">
        <v>2022</v>
      </c>
      <c r="B1116" s="38">
        <v>4</v>
      </c>
      <c r="C1116" s="38" t="s">
        <v>52</v>
      </c>
      <c r="D1116" s="8" t="str">
        <f t="shared" si="34"/>
        <v>Combustible Residual Intermedio - 380 (IFO - 380)</v>
      </c>
      <c r="E1116" s="44">
        <v>321.16599103999999</v>
      </c>
      <c r="F1116" s="38" t="str">
        <f>VLOOKUP(D1116,EXPORT_CLASE!$A$2:$B$48,2,FALSE)</f>
        <v>Residuales</v>
      </c>
      <c r="G1116" s="38" t="s">
        <v>9</v>
      </c>
      <c r="H1116" s="38" t="str">
        <f t="shared" si="35"/>
        <v>01/4/2022</v>
      </c>
    </row>
    <row r="1117" spans="1:8" ht="15">
      <c r="A1117" s="38">
        <v>2022</v>
      </c>
      <c r="B1117" s="38">
        <v>4</v>
      </c>
      <c r="C1117" s="38" t="s">
        <v>64</v>
      </c>
      <c r="D1117" s="8" t="str">
        <f t="shared" si="34"/>
        <v>Turbo A-1</v>
      </c>
      <c r="E1117" s="44">
        <v>190.90099051000001</v>
      </c>
      <c r="F1117" s="38" t="str">
        <f>VLOOKUP(D1117,EXPORT_CLASE!$A$2:$B$48,2,FALSE)</f>
        <v>Keroturbo</v>
      </c>
      <c r="G1117" s="38" t="s">
        <v>9</v>
      </c>
      <c r="H1117" s="38" t="str">
        <f t="shared" si="35"/>
        <v>01/4/2022</v>
      </c>
    </row>
    <row r="1118" spans="1:8" ht="15">
      <c r="A1118" s="38">
        <v>2022</v>
      </c>
      <c r="B1118" s="38">
        <v>4</v>
      </c>
      <c r="C1118" s="38" t="s">
        <v>73</v>
      </c>
      <c r="D1118" s="8" t="str">
        <f t="shared" si="34"/>
        <v>Gasolina</v>
      </c>
      <c r="E1118" s="44">
        <v>26.230175085115317</v>
      </c>
      <c r="F1118" s="38" t="str">
        <f>VLOOKUP(D1118,EXPORT_CLASE!$A$2:$B$48,2,FALSE)</f>
        <v>Gasolinas/Nafta</v>
      </c>
      <c r="G1118" s="38" t="s">
        <v>9</v>
      </c>
      <c r="H1118" s="38" t="str">
        <f t="shared" si="35"/>
        <v>01/4/2022</v>
      </c>
    </row>
    <row r="1119" spans="1:8" ht="15">
      <c r="A1119" s="38">
        <v>2022</v>
      </c>
      <c r="B1119" s="38">
        <v>4</v>
      </c>
      <c r="C1119" s="38" t="s">
        <v>68</v>
      </c>
      <c r="D1119" s="8" t="str">
        <f t="shared" si="34"/>
        <v>Maine Gas Oil</v>
      </c>
      <c r="E1119" s="44">
        <v>7.13708688</v>
      </c>
      <c r="F1119" s="38" t="str">
        <f>VLOOKUP(D1119,EXPORT_CLASE!$A$2:$B$48,2,FALSE)</f>
        <v>Gasolinas/Nafta</v>
      </c>
      <c r="G1119" s="38" t="s">
        <v>9</v>
      </c>
      <c r="H1119" s="38" t="str">
        <f t="shared" si="35"/>
        <v>01/4/2022</v>
      </c>
    </row>
    <row r="1120" spans="1:8" ht="15">
      <c r="A1120" s="38">
        <v>2022</v>
      </c>
      <c r="B1120" s="38">
        <v>4</v>
      </c>
      <c r="C1120" s="38" t="s">
        <v>26</v>
      </c>
      <c r="D1120" s="8" t="str">
        <f t="shared" si="34"/>
        <v>Aceites Lubricantes</v>
      </c>
      <c r="E1120" s="44">
        <v>9.6396532561070796</v>
      </c>
      <c r="F1120" s="38" t="str">
        <f>VLOOKUP(D1120,EXPORT_CLASE!$A$2:$B$48,2,FALSE)</f>
        <v>Otros</v>
      </c>
      <c r="G1120" s="38" t="s">
        <v>9</v>
      </c>
      <c r="H1120" s="38" t="str">
        <f t="shared" si="35"/>
        <v>01/4/2022</v>
      </c>
    </row>
    <row r="1121" spans="1:8" ht="15">
      <c r="A1121" s="38">
        <v>2022</v>
      </c>
      <c r="B1121" s="38">
        <v>4</v>
      </c>
      <c r="C1121" s="38" t="s">
        <v>27</v>
      </c>
      <c r="D1121" s="8" t="str">
        <f t="shared" si="34"/>
        <v>Grasas Lubricantes</v>
      </c>
      <c r="E1121" s="44">
        <v>0.25916452317873756</v>
      </c>
      <c r="F1121" s="38" t="str">
        <f>VLOOKUP(D1121,EXPORT_CLASE!$A$2:$B$48,2,FALSE)</f>
        <v>Otros</v>
      </c>
      <c r="G1121" s="38" t="s">
        <v>9</v>
      </c>
      <c r="H1121" s="38" t="str">
        <f t="shared" si="35"/>
        <v>01/4/2022</v>
      </c>
    </row>
    <row r="1122" spans="1:8" ht="15">
      <c r="A1122" s="38">
        <v>2022</v>
      </c>
      <c r="B1122" s="38">
        <v>4</v>
      </c>
      <c r="C1122" s="38" t="s">
        <v>14</v>
      </c>
      <c r="D1122" s="8" t="str">
        <f t="shared" si="34"/>
        <v>Gasolina Natural</v>
      </c>
      <c r="E1122" s="44">
        <v>981.11468433000016</v>
      </c>
      <c r="F1122" s="38" t="str">
        <f>VLOOKUP(D1122,EXPORT_CLASE!$A$2:$B$48,2,FALSE)</f>
        <v>Gasolinas/Nafta</v>
      </c>
      <c r="G1122" s="38" t="s">
        <v>9</v>
      </c>
      <c r="H1122" s="38" t="str">
        <f t="shared" si="35"/>
        <v>01/4/2022</v>
      </c>
    </row>
    <row r="1123" spans="1:8" ht="15">
      <c r="A1123" s="38">
        <v>2022</v>
      </c>
      <c r="B1123" s="38">
        <v>4</v>
      </c>
      <c r="C1123" s="38" t="s">
        <v>67</v>
      </c>
      <c r="D1123" s="8" t="str">
        <f t="shared" ref="D1123:D1187" si="36">TRIM(C1123)</f>
        <v>Diesel 2</v>
      </c>
      <c r="E1123" s="44">
        <v>89.569052770000042</v>
      </c>
      <c r="F1123" s="38" t="str">
        <f>VLOOKUP(D1123,EXPORT_CLASE!$A$2:$B$48,2,FALSE)</f>
        <v>Diesel 2/DB5</v>
      </c>
      <c r="G1123" s="38" t="s">
        <v>9</v>
      </c>
      <c r="H1123" s="38" t="str">
        <f t="shared" si="35"/>
        <v>01/4/2022</v>
      </c>
    </row>
    <row r="1124" spans="1:8" ht="15">
      <c r="A1124" s="38">
        <v>2022</v>
      </c>
      <c r="B1124" s="38">
        <v>4</v>
      </c>
      <c r="C1124" s="38" t="s">
        <v>66</v>
      </c>
      <c r="D1124" s="8" t="str">
        <f t="shared" si="36"/>
        <v>Base Lubricante</v>
      </c>
      <c r="E1124" s="44">
        <v>0.29814600000000002</v>
      </c>
      <c r="F1124" s="38" t="str">
        <f>VLOOKUP(D1124,EXPORT_CLASE!$A$2:$B$48,2,FALSE)</f>
        <v>Otros</v>
      </c>
      <c r="G1124" s="38" t="s">
        <v>9</v>
      </c>
      <c r="H1124" s="38" t="str">
        <f t="shared" si="35"/>
        <v>01/4/2022</v>
      </c>
    </row>
    <row r="1125" spans="1:8" ht="15">
      <c r="A1125" s="38">
        <v>2022</v>
      </c>
      <c r="B1125" s="38">
        <v>5</v>
      </c>
      <c r="C1125" s="38" t="s">
        <v>49</v>
      </c>
      <c r="D1125" s="8" t="str">
        <f t="shared" si="36"/>
        <v>Gas Natural Licuado</v>
      </c>
      <c r="E1125" s="44">
        <v>2130.8942908300005</v>
      </c>
      <c r="F1125" s="38" t="str">
        <f>VLOOKUP(D1125,EXPORT_CLASE!$A$2:$B$48,2,FALSE)</f>
        <v>Gas Natural Licuado (GNL)</v>
      </c>
      <c r="G1125" s="38" t="s">
        <v>9</v>
      </c>
      <c r="H1125" s="38" t="str">
        <f t="shared" si="35"/>
        <v>01/5/2022</v>
      </c>
    </row>
    <row r="1126" spans="1:8" ht="15">
      <c r="A1126" s="38">
        <v>2022</v>
      </c>
      <c r="B1126" s="38">
        <v>5</v>
      </c>
      <c r="C1126" s="38" t="s">
        <v>51</v>
      </c>
      <c r="D1126" s="8" t="str">
        <f t="shared" si="36"/>
        <v>Petroleo Industrial 6</v>
      </c>
      <c r="E1126" s="44">
        <v>13.479488870000001</v>
      </c>
      <c r="F1126" s="38" t="str">
        <f>VLOOKUP(D1126,EXPORT_CLASE!$A$2:$B$48,2,FALSE)</f>
        <v>Residuales</v>
      </c>
      <c r="G1126" s="38" t="s">
        <v>9</v>
      </c>
      <c r="H1126" s="38" t="str">
        <f t="shared" si="35"/>
        <v>01/5/2022</v>
      </c>
    </row>
    <row r="1127" spans="1:8" ht="30.75">
      <c r="A1127" s="38">
        <v>2022</v>
      </c>
      <c r="B1127" s="38">
        <v>5</v>
      </c>
      <c r="C1127" s="38" t="s">
        <v>52</v>
      </c>
      <c r="D1127" s="8" t="str">
        <f t="shared" si="36"/>
        <v>Combustible Residual Intermedio - 380 (IFO - 380)</v>
      </c>
      <c r="E1127" s="44">
        <v>343.79706508999999</v>
      </c>
      <c r="F1127" s="38" t="str">
        <f>VLOOKUP(D1127,EXPORT_CLASE!$A$2:$B$48,2,FALSE)</f>
        <v>Residuales</v>
      </c>
      <c r="G1127" s="38" t="s">
        <v>9</v>
      </c>
      <c r="H1127" s="38" t="str">
        <f t="shared" si="35"/>
        <v>01/5/2022</v>
      </c>
    </row>
    <row r="1128" spans="1:8" ht="15">
      <c r="A1128" s="38">
        <v>2022</v>
      </c>
      <c r="B1128" s="38">
        <v>5</v>
      </c>
      <c r="C1128" s="38" t="s">
        <v>26</v>
      </c>
      <c r="D1128" s="8" t="str">
        <f t="shared" si="36"/>
        <v>Aceites Lubricantes</v>
      </c>
      <c r="E1128" s="44">
        <v>13.774896910428666</v>
      </c>
      <c r="F1128" s="38" t="str">
        <f>VLOOKUP(D1128,EXPORT_CLASE!$A$2:$B$48,2,FALSE)</f>
        <v>Otros</v>
      </c>
      <c r="G1128" s="38" t="s">
        <v>9</v>
      </c>
      <c r="H1128" s="38" t="str">
        <f t="shared" si="35"/>
        <v>01/5/2022</v>
      </c>
    </row>
    <row r="1129" spans="1:8" ht="15">
      <c r="A1129" s="38">
        <v>2022</v>
      </c>
      <c r="B1129" s="38">
        <v>5</v>
      </c>
      <c r="C1129" s="38" t="s">
        <v>27</v>
      </c>
      <c r="D1129" s="8" t="str">
        <f t="shared" si="36"/>
        <v>Grasas Lubricantes</v>
      </c>
      <c r="E1129" s="44">
        <v>0.91198075654363231</v>
      </c>
      <c r="F1129" s="38" t="str">
        <f>VLOOKUP(D1129,EXPORT_CLASE!$A$2:$B$48,2,FALSE)</f>
        <v>Otros</v>
      </c>
      <c r="G1129" s="38" t="s">
        <v>9</v>
      </c>
      <c r="H1129" s="38" t="str">
        <f t="shared" si="35"/>
        <v>01/5/2022</v>
      </c>
    </row>
    <row r="1130" spans="1:8" ht="15">
      <c r="A1130" s="38">
        <v>2022</v>
      </c>
      <c r="B1130" s="38">
        <v>5</v>
      </c>
      <c r="C1130" s="38" t="s">
        <v>64</v>
      </c>
      <c r="D1130" s="8" t="str">
        <f t="shared" si="36"/>
        <v>Turbo A-1</v>
      </c>
      <c r="E1130" s="44">
        <v>306.17339234999997</v>
      </c>
      <c r="F1130" s="38" t="str">
        <f>VLOOKUP(D1130,EXPORT_CLASE!$A$2:$B$48,2,FALSE)</f>
        <v>Keroturbo</v>
      </c>
      <c r="G1130" s="38" t="s">
        <v>9</v>
      </c>
      <c r="H1130" s="38" t="str">
        <f t="shared" si="35"/>
        <v>01/5/2022</v>
      </c>
    </row>
    <row r="1131" spans="1:8" ht="15">
      <c r="A1131" s="38">
        <v>2022</v>
      </c>
      <c r="B1131" s="38">
        <v>5</v>
      </c>
      <c r="C1131" s="38" t="s">
        <v>73</v>
      </c>
      <c r="D1131" s="8" t="str">
        <f t="shared" si="36"/>
        <v>Gasolina</v>
      </c>
      <c r="E1131" s="44">
        <v>51.952980113686756</v>
      </c>
      <c r="F1131" s="38" t="str">
        <f>VLOOKUP(D1131,EXPORT_CLASE!$A$2:$B$48,2,FALSE)</f>
        <v>Gasolinas/Nafta</v>
      </c>
      <c r="G1131" s="38" t="s">
        <v>9</v>
      </c>
      <c r="H1131" s="38" t="str">
        <f t="shared" si="35"/>
        <v>01/5/2022</v>
      </c>
    </row>
    <row r="1132" spans="1:8" ht="15">
      <c r="A1132" s="38">
        <v>2022</v>
      </c>
      <c r="B1132" s="38">
        <v>5</v>
      </c>
      <c r="C1132" s="38" t="s">
        <v>8</v>
      </c>
      <c r="D1132" s="8" t="str">
        <f t="shared" si="36"/>
        <v>Crudo</v>
      </c>
      <c r="E1132" s="44">
        <v>382.10538546000004</v>
      </c>
      <c r="F1132" s="38" t="str">
        <f>VLOOKUP(D1132,EXPORT_CLASE!$A$2:$B$48,2,FALSE)</f>
        <v>Petróleo</v>
      </c>
      <c r="G1132" s="38" t="s">
        <v>9</v>
      </c>
      <c r="H1132" s="38" t="str">
        <f t="shared" si="35"/>
        <v>01/5/2022</v>
      </c>
    </row>
    <row r="1133" spans="1:8" ht="15">
      <c r="A1133" s="38">
        <v>2022</v>
      </c>
      <c r="B1133" s="38">
        <v>5</v>
      </c>
      <c r="C1133" s="38" t="s">
        <v>14</v>
      </c>
      <c r="D1133" s="8" t="str">
        <f t="shared" si="36"/>
        <v>Gasolina Natural</v>
      </c>
      <c r="E1133" s="44">
        <v>660.33576101999995</v>
      </c>
      <c r="F1133" s="38" t="str">
        <f>VLOOKUP(D1133,EXPORT_CLASE!$A$2:$B$48,2,FALSE)</f>
        <v>Gasolinas/Nafta</v>
      </c>
      <c r="G1133" s="38" t="s">
        <v>9</v>
      </c>
      <c r="H1133" s="38" t="str">
        <f t="shared" si="35"/>
        <v>01/5/2022</v>
      </c>
    </row>
    <row r="1134" spans="1:8" ht="15">
      <c r="A1134" s="38">
        <v>2022</v>
      </c>
      <c r="B1134" s="38">
        <v>5</v>
      </c>
      <c r="C1134" s="38" t="s">
        <v>67</v>
      </c>
      <c r="D1134" s="8" t="str">
        <f t="shared" si="36"/>
        <v>Diesel 2</v>
      </c>
      <c r="E1134" s="44">
        <v>95.135501489999996</v>
      </c>
      <c r="F1134" s="38" t="str">
        <f>VLOOKUP(D1134,EXPORT_CLASE!$A$2:$B$48,2,FALSE)</f>
        <v>Diesel 2/DB5</v>
      </c>
      <c r="G1134" s="38" t="s">
        <v>9</v>
      </c>
      <c r="H1134" s="38" t="str">
        <f t="shared" si="35"/>
        <v>01/5/2022</v>
      </c>
    </row>
    <row r="1135" spans="1:8" ht="15">
      <c r="A1135" s="38">
        <v>2022</v>
      </c>
      <c r="B1135" s="38">
        <v>6</v>
      </c>
      <c r="C1135" s="38" t="s">
        <v>49</v>
      </c>
      <c r="D1135" s="8" t="str">
        <f t="shared" si="36"/>
        <v>Gas Natural Licuado</v>
      </c>
      <c r="E1135" s="44">
        <v>2831.4959586</v>
      </c>
      <c r="F1135" s="38" t="str">
        <f>VLOOKUP(D1135,EXPORT_CLASE!$A$2:$B$48,2,FALSE)</f>
        <v>Gas Natural Licuado (GNL)</v>
      </c>
      <c r="G1135" s="38" t="s">
        <v>9</v>
      </c>
      <c r="H1135" s="38" t="str">
        <f t="shared" si="35"/>
        <v>01/6/2022</v>
      </c>
    </row>
    <row r="1136" spans="1:8" ht="15">
      <c r="A1136" s="38">
        <v>2022</v>
      </c>
      <c r="B1136" s="38">
        <v>6</v>
      </c>
      <c r="C1136" s="38" t="s">
        <v>51</v>
      </c>
      <c r="D1136" s="8" t="str">
        <f t="shared" si="36"/>
        <v>Petroleo Industrial 6</v>
      </c>
      <c r="E1136" s="44">
        <v>98.748446040000033</v>
      </c>
      <c r="F1136" s="38" t="str">
        <f>VLOOKUP(D1136,EXPORT_CLASE!$A$2:$B$48,2,FALSE)</f>
        <v>Residuales</v>
      </c>
      <c r="G1136" s="38" t="s">
        <v>9</v>
      </c>
      <c r="H1136" s="38" t="str">
        <f t="shared" si="35"/>
        <v>01/6/2022</v>
      </c>
    </row>
    <row r="1137" spans="1:8" ht="30.75">
      <c r="A1137" s="38">
        <v>2022</v>
      </c>
      <c r="B1137" s="38">
        <v>6</v>
      </c>
      <c r="C1137" s="38" t="s">
        <v>52</v>
      </c>
      <c r="D1137" s="8" t="str">
        <f t="shared" si="36"/>
        <v>Combustible Residual Intermedio - 380 (IFO - 380)</v>
      </c>
      <c r="E1137" s="44">
        <v>344.77619794000003</v>
      </c>
      <c r="F1137" s="38" t="str">
        <f>VLOOKUP(D1137,EXPORT_CLASE!$A$2:$B$48,2,FALSE)</f>
        <v>Residuales</v>
      </c>
      <c r="G1137" s="38" t="s">
        <v>9</v>
      </c>
      <c r="H1137" s="38" t="str">
        <f t="shared" si="35"/>
        <v>01/6/2022</v>
      </c>
    </row>
    <row r="1138" spans="1:8" ht="15">
      <c r="A1138" s="38">
        <v>2022</v>
      </c>
      <c r="B1138" s="38">
        <v>6</v>
      </c>
      <c r="C1138" s="38" t="s">
        <v>73</v>
      </c>
      <c r="D1138" s="8" t="str">
        <f t="shared" si="36"/>
        <v>Gasolina</v>
      </c>
      <c r="E1138" s="44">
        <v>160.96583844204829</v>
      </c>
      <c r="F1138" s="38" t="str">
        <f>VLOOKUP(D1138,EXPORT_CLASE!$A$2:$B$48,2,FALSE)</f>
        <v>Gasolinas/Nafta</v>
      </c>
      <c r="G1138" s="38" t="s">
        <v>9</v>
      </c>
      <c r="H1138" s="38" t="str">
        <f t="shared" si="35"/>
        <v>01/6/2022</v>
      </c>
    </row>
    <row r="1139" spans="1:8" ht="15">
      <c r="A1139" s="38">
        <v>2022</v>
      </c>
      <c r="B1139" s="38">
        <v>6</v>
      </c>
      <c r="C1139" s="38" t="s">
        <v>64</v>
      </c>
      <c r="D1139" s="8" t="str">
        <f t="shared" si="36"/>
        <v>Turbo A-1</v>
      </c>
      <c r="E1139" s="44">
        <v>261.52592192000003</v>
      </c>
      <c r="F1139" s="38" t="str">
        <f>VLOOKUP(D1139,EXPORT_CLASE!$A$2:$B$48,2,FALSE)</f>
        <v>Keroturbo</v>
      </c>
      <c r="G1139" s="38" t="s">
        <v>9</v>
      </c>
      <c r="H1139" s="38" t="str">
        <f t="shared" si="35"/>
        <v>01/6/2022</v>
      </c>
    </row>
    <row r="1140" spans="1:8" ht="15">
      <c r="A1140" s="38">
        <v>2022</v>
      </c>
      <c r="B1140" s="38">
        <v>6</v>
      </c>
      <c r="C1140" s="38" t="s">
        <v>26</v>
      </c>
      <c r="D1140" s="8" t="str">
        <f t="shared" si="36"/>
        <v>Aceites Lubricantes</v>
      </c>
      <c r="E1140" s="44">
        <v>13.013136673570646</v>
      </c>
      <c r="F1140" s="38" t="str">
        <f>VLOOKUP(D1140,EXPORT_CLASE!$A$2:$B$48,2,FALSE)</f>
        <v>Otros</v>
      </c>
      <c r="G1140" s="38" t="s">
        <v>9</v>
      </c>
      <c r="H1140" s="38" t="str">
        <f t="shared" si="35"/>
        <v>01/6/2022</v>
      </c>
    </row>
    <row r="1141" spans="1:8" ht="15">
      <c r="A1141" s="38">
        <v>2022</v>
      </c>
      <c r="B1141" s="38">
        <v>6</v>
      </c>
      <c r="C1141" s="38" t="s">
        <v>53</v>
      </c>
      <c r="D1141" s="8" t="str">
        <f t="shared" si="36"/>
        <v>Solventes</v>
      </c>
      <c r="E1141" s="44">
        <v>0.32912713986223424</v>
      </c>
      <c r="F1141" s="38" t="str">
        <f>VLOOKUP(D1141,EXPORT_CLASE!$A$2:$B$48,2,FALSE)</f>
        <v>Otros</v>
      </c>
      <c r="G1141" s="38" t="s">
        <v>9</v>
      </c>
      <c r="H1141" s="38" t="str">
        <f t="shared" si="35"/>
        <v>01/6/2022</v>
      </c>
    </row>
    <row r="1142" spans="1:8" ht="15">
      <c r="A1142" s="38">
        <v>2022</v>
      </c>
      <c r="B1142" s="38">
        <v>6</v>
      </c>
      <c r="C1142" s="38" t="s">
        <v>27</v>
      </c>
      <c r="D1142" s="8" t="str">
        <f t="shared" si="36"/>
        <v>Grasas Lubricantes</v>
      </c>
      <c r="E1142" s="44">
        <v>0.38445919203067558</v>
      </c>
      <c r="F1142" s="38" t="str">
        <f>VLOOKUP(D1142,EXPORT_CLASE!$A$2:$B$48,2,FALSE)</f>
        <v>Otros</v>
      </c>
      <c r="G1142" s="38" t="s">
        <v>9</v>
      </c>
      <c r="H1142" s="38" t="str">
        <f t="shared" si="35"/>
        <v>01/6/2022</v>
      </c>
    </row>
    <row r="1143" spans="1:8" ht="15">
      <c r="A1143" s="38">
        <v>2022</v>
      </c>
      <c r="B1143" s="38">
        <v>6</v>
      </c>
      <c r="C1143" s="38" t="s">
        <v>8</v>
      </c>
      <c r="D1143" s="8" t="str">
        <f t="shared" si="36"/>
        <v>Crudo</v>
      </c>
      <c r="E1143" s="44">
        <v>1767.0773885799999</v>
      </c>
      <c r="F1143" s="38" t="str">
        <f>VLOOKUP(D1143,EXPORT_CLASE!$A$2:$B$48,2,FALSE)</f>
        <v>Petróleo</v>
      </c>
      <c r="G1143" s="38" t="s">
        <v>9</v>
      </c>
      <c r="H1143" s="38" t="str">
        <f t="shared" si="35"/>
        <v>01/6/2022</v>
      </c>
    </row>
    <row r="1144" spans="1:8" ht="15">
      <c r="A1144" s="38">
        <v>2022</v>
      </c>
      <c r="B1144" s="38">
        <v>6</v>
      </c>
      <c r="C1144" s="38" t="s">
        <v>14</v>
      </c>
      <c r="D1144" s="8" t="str">
        <f t="shared" si="36"/>
        <v>Gasolina Natural</v>
      </c>
      <c r="E1144" s="44">
        <v>963.99574485000005</v>
      </c>
      <c r="F1144" s="38" t="str">
        <f>VLOOKUP(D1144,EXPORT_CLASE!$A$2:$B$48,2,FALSE)</f>
        <v>Gasolinas/Nafta</v>
      </c>
      <c r="G1144" s="38" t="s">
        <v>9</v>
      </c>
      <c r="H1144" s="38" t="str">
        <f t="shared" si="35"/>
        <v>01/6/2022</v>
      </c>
    </row>
    <row r="1145" spans="1:8" ht="15">
      <c r="A1145" s="38">
        <v>2022</v>
      </c>
      <c r="B1145" s="38">
        <v>6</v>
      </c>
      <c r="C1145" s="38" t="s">
        <v>67</v>
      </c>
      <c r="D1145" s="8" t="str">
        <f t="shared" si="36"/>
        <v>Diesel 2</v>
      </c>
      <c r="E1145" s="44">
        <v>148.09823869999977</v>
      </c>
      <c r="F1145" s="38" t="str">
        <f>VLOOKUP(D1145,EXPORT_CLASE!$A$2:$B$48,2,FALSE)</f>
        <v>Diesel 2/DB5</v>
      </c>
      <c r="G1145" s="38" t="s">
        <v>9</v>
      </c>
      <c r="H1145" s="38" t="str">
        <f t="shared" si="35"/>
        <v>01/6/2022</v>
      </c>
    </row>
    <row r="1146" spans="1:8" ht="15">
      <c r="A1146" s="38">
        <v>2022</v>
      </c>
      <c r="B1146" s="38">
        <v>7</v>
      </c>
      <c r="C1146" s="38" t="s">
        <v>49</v>
      </c>
      <c r="D1146" s="8" t="str">
        <f t="shared" si="36"/>
        <v>Gas Natural Licuado</v>
      </c>
      <c r="E1146" s="44">
        <v>1069.26855</v>
      </c>
      <c r="F1146" s="38" t="str">
        <f>VLOOKUP(D1146,EXPORT_CLASE!$A$2:$B$48,2,FALSE)</f>
        <v>Gas Natural Licuado (GNL)</v>
      </c>
      <c r="G1146" s="38" t="s">
        <v>9</v>
      </c>
      <c r="H1146" s="38" t="str">
        <f t="shared" si="35"/>
        <v>01/7/2022</v>
      </c>
    </row>
    <row r="1147" spans="1:8" ht="15">
      <c r="A1147" s="38">
        <v>2022</v>
      </c>
      <c r="B1147" s="38">
        <v>7</v>
      </c>
      <c r="C1147" s="38" t="s">
        <v>51</v>
      </c>
      <c r="D1147" s="8" t="str">
        <f t="shared" si="36"/>
        <v>Petroleo Industrial 6</v>
      </c>
      <c r="E1147" s="44">
        <v>51.496777229999999</v>
      </c>
      <c r="F1147" s="38" t="str">
        <f>VLOOKUP(D1147,EXPORT_CLASE!$A$2:$B$48,2,FALSE)</f>
        <v>Residuales</v>
      </c>
      <c r="G1147" s="38" t="s">
        <v>9</v>
      </c>
      <c r="H1147" s="38" t="str">
        <f t="shared" si="35"/>
        <v>01/7/2022</v>
      </c>
    </row>
    <row r="1148" spans="1:8" ht="15">
      <c r="A1148" s="38">
        <v>2022</v>
      </c>
      <c r="B1148" s="38">
        <v>7</v>
      </c>
      <c r="C1148" s="38" t="s">
        <v>73</v>
      </c>
      <c r="D1148" s="8" t="str">
        <f t="shared" si="36"/>
        <v>Gasolina</v>
      </c>
      <c r="E1148" s="44">
        <v>102.45316454986512</v>
      </c>
      <c r="F1148" s="38" t="str">
        <f>VLOOKUP(D1148,EXPORT_CLASE!$A$2:$B$48,2,FALSE)</f>
        <v>Gasolinas/Nafta</v>
      </c>
      <c r="G1148" s="38" t="s">
        <v>9</v>
      </c>
      <c r="H1148" s="38" t="str">
        <f t="shared" si="35"/>
        <v>01/7/2022</v>
      </c>
    </row>
    <row r="1149" spans="1:8" ht="30.75">
      <c r="A1149" s="38">
        <v>2022</v>
      </c>
      <c r="B1149" s="38">
        <v>7</v>
      </c>
      <c r="C1149" s="38" t="s">
        <v>52</v>
      </c>
      <c r="D1149" s="8" t="str">
        <f t="shared" si="36"/>
        <v>Combustible Residual Intermedio - 380 (IFO - 380)</v>
      </c>
      <c r="E1149" s="44">
        <v>342.46782454999999</v>
      </c>
      <c r="F1149" s="38" t="str">
        <f>VLOOKUP(D1149,EXPORT_CLASE!$A$2:$B$48,2,FALSE)</f>
        <v>Residuales</v>
      </c>
      <c r="G1149" s="38" t="s">
        <v>9</v>
      </c>
      <c r="H1149" s="38" t="str">
        <f t="shared" si="35"/>
        <v>01/7/2022</v>
      </c>
    </row>
    <row r="1150" spans="1:8" ht="15">
      <c r="A1150" s="38">
        <v>2022</v>
      </c>
      <c r="B1150" s="38">
        <v>7</v>
      </c>
      <c r="C1150" s="38" t="s">
        <v>26</v>
      </c>
      <c r="D1150" s="8" t="str">
        <f t="shared" si="36"/>
        <v>Aceites Lubricantes</v>
      </c>
      <c r="E1150" s="44">
        <v>8.5936959984829446</v>
      </c>
      <c r="F1150" s="38" t="str">
        <f>VLOOKUP(D1150,EXPORT_CLASE!$A$2:$B$48,2,FALSE)</f>
        <v>Otros</v>
      </c>
      <c r="G1150" s="38" t="s">
        <v>9</v>
      </c>
      <c r="H1150" s="38" t="str">
        <f t="shared" si="35"/>
        <v>01/7/2022</v>
      </c>
    </row>
    <row r="1151" spans="1:8" ht="15">
      <c r="A1151" s="38">
        <v>2022</v>
      </c>
      <c r="B1151" s="38">
        <v>7</v>
      </c>
      <c r="C1151" s="38" t="s">
        <v>27</v>
      </c>
      <c r="D1151" s="8" t="str">
        <f t="shared" si="36"/>
        <v>Grasas Lubricantes</v>
      </c>
      <c r="E1151" s="44">
        <v>0.11046798762070877</v>
      </c>
      <c r="F1151" s="38" t="str">
        <f>VLOOKUP(D1151,EXPORT_CLASE!$A$2:$B$48,2,FALSE)</f>
        <v>Otros</v>
      </c>
      <c r="G1151" s="38" t="s">
        <v>9</v>
      </c>
      <c r="H1151" s="38" t="str">
        <f t="shared" si="35"/>
        <v>01/7/2022</v>
      </c>
    </row>
    <row r="1152" spans="1:8" ht="15">
      <c r="A1152" s="38">
        <v>2022</v>
      </c>
      <c r="B1152" s="38">
        <v>7</v>
      </c>
      <c r="C1152" s="38" t="s">
        <v>64</v>
      </c>
      <c r="D1152" s="8" t="str">
        <f t="shared" si="36"/>
        <v>Turbo A-1</v>
      </c>
      <c r="E1152" s="44">
        <v>620.18260251999959</v>
      </c>
      <c r="F1152" s="38" t="str">
        <f>VLOOKUP(D1152,EXPORT_CLASE!$A$2:$B$48,2,FALSE)</f>
        <v>Keroturbo</v>
      </c>
      <c r="G1152" s="38" t="s">
        <v>9</v>
      </c>
      <c r="H1152" s="38" t="str">
        <f t="shared" si="35"/>
        <v>01/7/2022</v>
      </c>
    </row>
    <row r="1153" spans="1:8" ht="15">
      <c r="A1153" s="38">
        <v>2022</v>
      </c>
      <c r="B1153" s="38">
        <v>7</v>
      </c>
      <c r="C1153" s="38" t="s">
        <v>8</v>
      </c>
      <c r="D1153" s="8" t="str">
        <f t="shared" si="36"/>
        <v>Crudo</v>
      </c>
      <c r="E1153" s="44">
        <v>729.51743306000037</v>
      </c>
      <c r="F1153" s="38" t="str">
        <f>VLOOKUP(D1153,EXPORT_CLASE!$A$2:$B$48,2,FALSE)</f>
        <v>Petróleo</v>
      </c>
      <c r="G1153" s="38" t="s">
        <v>9</v>
      </c>
      <c r="H1153" s="38" t="str">
        <f t="shared" si="35"/>
        <v>01/7/2022</v>
      </c>
    </row>
    <row r="1154" spans="1:8" ht="15">
      <c r="A1154" s="38">
        <v>2022</v>
      </c>
      <c r="B1154" s="38">
        <v>7</v>
      </c>
      <c r="C1154" s="38" t="s">
        <v>14</v>
      </c>
      <c r="D1154" s="8" t="str">
        <f t="shared" si="36"/>
        <v>Gasolina Natural</v>
      </c>
      <c r="E1154" s="44">
        <v>988.53326757999957</v>
      </c>
      <c r="F1154" s="38" t="str">
        <f>VLOOKUP(D1154,EXPORT_CLASE!$A$2:$B$48,2,FALSE)</f>
        <v>Gasolinas/Nafta</v>
      </c>
      <c r="G1154" s="38" t="s">
        <v>9</v>
      </c>
      <c r="H1154" s="38" t="str">
        <f t="shared" si="35"/>
        <v>01/7/2022</v>
      </c>
    </row>
    <row r="1155" spans="1:8" ht="15">
      <c r="A1155" s="38">
        <v>2022</v>
      </c>
      <c r="B1155" s="38">
        <v>7</v>
      </c>
      <c r="C1155" s="38" t="s">
        <v>67</v>
      </c>
      <c r="D1155" s="8" t="str">
        <f t="shared" si="36"/>
        <v>Diesel 2</v>
      </c>
      <c r="E1155" s="44">
        <v>110.99704481000001</v>
      </c>
      <c r="F1155" s="38" t="str">
        <f>VLOOKUP(D1155,EXPORT_CLASE!$A$2:$B$48,2,FALSE)</f>
        <v>Diesel 2/DB5</v>
      </c>
      <c r="G1155" s="38" t="s">
        <v>9</v>
      </c>
      <c r="H1155" s="38" t="str">
        <f t="shared" ref="H1155:H1204" si="37">"01/"&amp;B1155&amp;"/"&amp;A1155</f>
        <v>01/7/2022</v>
      </c>
    </row>
    <row r="1156" spans="1:8" ht="15">
      <c r="A1156" s="38">
        <v>2022</v>
      </c>
      <c r="B1156" s="38">
        <v>8</v>
      </c>
      <c r="C1156" s="38" t="s">
        <v>49</v>
      </c>
      <c r="D1156" s="8" t="str">
        <f t="shared" si="36"/>
        <v>Gas Natural Licuado</v>
      </c>
      <c r="E1156" s="44">
        <v>1372.18115603</v>
      </c>
      <c r="F1156" s="38" t="str">
        <f>VLOOKUP(D1156,EXPORT_CLASE!$A$2:$B$48,2,FALSE)</f>
        <v>Gas Natural Licuado (GNL)</v>
      </c>
      <c r="G1156" s="38" t="s">
        <v>9</v>
      </c>
      <c r="H1156" s="38" t="str">
        <f t="shared" si="37"/>
        <v>01/8/2022</v>
      </c>
    </row>
    <row r="1157" spans="1:8" ht="15">
      <c r="A1157" s="38">
        <v>2022</v>
      </c>
      <c r="B1157" s="38">
        <v>8</v>
      </c>
      <c r="C1157" s="38" t="s">
        <v>51</v>
      </c>
      <c r="D1157" s="8" t="str">
        <f t="shared" si="36"/>
        <v>Petroleo Industrial 6</v>
      </c>
      <c r="E1157" s="44">
        <v>266.51070289</v>
      </c>
      <c r="F1157" s="38" t="str">
        <f>VLOOKUP(D1157,EXPORT_CLASE!$A$2:$B$48,2,FALSE)</f>
        <v>Residuales</v>
      </c>
      <c r="G1157" s="38" t="s">
        <v>9</v>
      </c>
      <c r="H1157" s="38" t="str">
        <f t="shared" si="37"/>
        <v>01/8/2022</v>
      </c>
    </row>
    <row r="1158" spans="1:8" ht="30.75">
      <c r="A1158" s="38">
        <v>2022</v>
      </c>
      <c r="B1158" s="38">
        <v>8</v>
      </c>
      <c r="C1158" s="38" t="s">
        <v>52</v>
      </c>
      <c r="D1158" s="8" t="str">
        <f t="shared" si="36"/>
        <v>Combustible Residual Intermedio - 380 (IFO - 380)</v>
      </c>
      <c r="E1158" s="44">
        <v>552.67389436000008</v>
      </c>
      <c r="F1158" s="38" t="str">
        <f>VLOOKUP(D1158,EXPORT_CLASE!$A$2:$B$48,2,FALSE)</f>
        <v>Residuales</v>
      </c>
      <c r="G1158" s="38" t="s">
        <v>9</v>
      </c>
      <c r="H1158" s="38" t="str">
        <f t="shared" si="37"/>
        <v>01/8/2022</v>
      </c>
    </row>
    <row r="1159" spans="1:8" ht="15">
      <c r="A1159" s="38">
        <v>2022</v>
      </c>
      <c r="B1159" s="38">
        <v>8</v>
      </c>
      <c r="C1159" s="38" t="s">
        <v>73</v>
      </c>
      <c r="D1159" s="8" t="str">
        <f t="shared" si="36"/>
        <v>Gasolina</v>
      </c>
      <c r="E1159" s="44">
        <v>24.929213035998789</v>
      </c>
      <c r="F1159" s="38" t="str">
        <f>VLOOKUP(D1159,EXPORT_CLASE!$A$2:$B$48,2,FALSE)</f>
        <v>Gasolinas/Nafta</v>
      </c>
      <c r="G1159" s="38" t="s">
        <v>9</v>
      </c>
      <c r="H1159" s="38" t="str">
        <f t="shared" si="37"/>
        <v>01/8/2022</v>
      </c>
    </row>
    <row r="1160" spans="1:8" ht="15">
      <c r="A1160" s="38">
        <v>2022</v>
      </c>
      <c r="B1160" s="38">
        <v>8</v>
      </c>
      <c r="C1160" s="38" t="s">
        <v>26</v>
      </c>
      <c r="D1160" s="8" t="str">
        <f t="shared" si="36"/>
        <v>Aceites Lubricantes</v>
      </c>
      <c r="E1160" s="44">
        <v>8.9618678938349987</v>
      </c>
      <c r="F1160" s="38" t="str">
        <f>VLOOKUP(D1160,EXPORT_CLASE!$A$2:$B$48,2,FALSE)</f>
        <v>Otros</v>
      </c>
      <c r="G1160" s="38" t="s">
        <v>9</v>
      </c>
      <c r="H1160" s="38" t="str">
        <f t="shared" si="37"/>
        <v>01/8/2022</v>
      </c>
    </row>
    <row r="1161" spans="1:8" ht="15">
      <c r="A1161" s="38">
        <v>2022</v>
      </c>
      <c r="B1161" s="38">
        <v>8</v>
      </c>
      <c r="C1161" s="38" t="s">
        <v>27</v>
      </c>
      <c r="D1161" s="8" t="str">
        <f t="shared" si="36"/>
        <v>Grasas Lubricantes</v>
      </c>
      <c r="E1161" s="44">
        <v>0.40414323472004426</v>
      </c>
      <c r="F1161" s="38" t="str">
        <f>VLOOKUP(D1161,EXPORT_CLASE!$A$2:$B$48,2,FALSE)</f>
        <v>Otros</v>
      </c>
      <c r="G1161" s="38" t="s">
        <v>9</v>
      </c>
      <c r="H1161" s="38" t="str">
        <f t="shared" si="37"/>
        <v>01/8/2022</v>
      </c>
    </row>
    <row r="1162" spans="1:8" ht="15">
      <c r="A1162" s="38">
        <v>2022</v>
      </c>
      <c r="B1162" s="38">
        <v>8</v>
      </c>
      <c r="C1162" s="38" t="s">
        <v>64</v>
      </c>
      <c r="D1162" s="8" t="str">
        <f t="shared" si="36"/>
        <v>Turbo A-1</v>
      </c>
      <c r="E1162" s="44">
        <v>306.39675025000003</v>
      </c>
      <c r="F1162" s="38" t="str">
        <f>VLOOKUP(D1162,EXPORT_CLASE!$A$2:$B$48,2,FALSE)</f>
        <v>Keroturbo</v>
      </c>
      <c r="G1162" s="38" t="s">
        <v>9</v>
      </c>
      <c r="H1162" s="38" t="str">
        <f t="shared" si="37"/>
        <v>01/8/2022</v>
      </c>
    </row>
    <row r="1163" spans="1:8" ht="15">
      <c r="A1163" s="38">
        <v>2022</v>
      </c>
      <c r="B1163" s="38">
        <v>8</v>
      </c>
      <c r="C1163" s="38" t="s">
        <v>8</v>
      </c>
      <c r="D1163" s="8" t="str">
        <f t="shared" si="36"/>
        <v>Crudo</v>
      </c>
      <c r="E1163" s="44">
        <v>616.17948297999988</v>
      </c>
      <c r="F1163" s="38" t="str">
        <f>VLOOKUP(D1163,EXPORT_CLASE!$A$2:$B$48,2,FALSE)</f>
        <v>Petróleo</v>
      </c>
      <c r="G1163" s="38" t="s">
        <v>9</v>
      </c>
      <c r="H1163" s="38" t="str">
        <f t="shared" si="37"/>
        <v>01/8/2022</v>
      </c>
    </row>
    <row r="1164" spans="1:8" ht="15">
      <c r="A1164" s="38">
        <v>2022</v>
      </c>
      <c r="B1164" s="38">
        <v>8</v>
      </c>
      <c r="C1164" s="38" t="s">
        <v>54</v>
      </c>
      <c r="D1164" s="8" t="str">
        <f t="shared" si="36"/>
        <v>Nafta Craqueada</v>
      </c>
      <c r="E1164" s="44">
        <v>168.06288111000001</v>
      </c>
      <c r="F1164" s="38" t="str">
        <f>VLOOKUP(D1164,EXPORT_CLASE!$A$2:$B$48,2,FALSE)</f>
        <v>Gasolinas/Nafta</v>
      </c>
      <c r="G1164" s="38" t="s">
        <v>9</v>
      </c>
      <c r="H1164" s="38" t="str">
        <f t="shared" si="37"/>
        <v>01/8/2022</v>
      </c>
    </row>
    <row r="1165" spans="1:8" ht="15">
      <c r="A1165" s="38">
        <v>2022</v>
      </c>
      <c r="B1165" s="38">
        <v>8</v>
      </c>
      <c r="C1165" s="38" t="s">
        <v>14</v>
      </c>
      <c r="D1165" s="8" t="str">
        <f t="shared" si="36"/>
        <v>Gasolina Natural</v>
      </c>
      <c r="E1165" s="44">
        <v>618.79130484000018</v>
      </c>
      <c r="F1165" s="38" t="str">
        <f>VLOOKUP(D1165,EXPORT_CLASE!$A$2:$B$48,2,FALSE)</f>
        <v>Gasolinas/Nafta</v>
      </c>
      <c r="G1165" s="38" t="s">
        <v>9</v>
      </c>
      <c r="H1165" s="38" t="str">
        <f t="shared" si="37"/>
        <v>01/8/2022</v>
      </c>
    </row>
    <row r="1166" spans="1:8" ht="15">
      <c r="A1166" s="38">
        <v>2022</v>
      </c>
      <c r="B1166" s="38">
        <v>8</v>
      </c>
      <c r="C1166" s="38" t="s">
        <v>67</v>
      </c>
      <c r="D1166" s="8" t="str">
        <f t="shared" si="36"/>
        <v>Diesel 2</v>
      </c>
      <c r="E1166" s="44">
        <v>107.30242461000005</v>
      </c>
      <c r="F1166" s="38" t="str">
        <f>VLOOKUP(D1166,EXPORT_CLASE!$A$2:$B$48,2,FALSE)</f>
        <v>Diesel 2/DB5</v>
      </c>
      <c r="G1166" s="38" t="s">
        <v>9</v>
      </c>
      <c r="H1166" s="38" t="str">
        <f t="shared" si="37"/>
        <v>01/8/2022</v>
      </c>
    </row>
    <row r="1167" spans="1:8" ht="15">
      <c r="A1167" s="38">
        <v>2022</v>
      </c>
      <c r="B1167" s="38">
        <v>9</v>
      </c>
      <c r="C1167" s="38" t="s">
        <v>49</v>
      </c>
      <c r="D1167" s="8" t="str">
        <f t="shared" si="36"/>
        <v>Gas Natural Licuado</v>
      </c>
      <c r="E1167" s="44">
        <v>2343.5534480599999</v>
      </c>
      <c r="F1167" s="38" t="str">
        <f>VLOOKUP(D1167,EXPORT_CLASE!$A$2:$B$48,2,FALSE)</f>
        <v>Gas Natural Licuado (GNL)</v>
      </c>
      <c r="G1167" s="38" t="s">
        <v>9</v>
      </c>
      <c r="H1167" s="38" t="str">
        <f t="shared" si="37"/>
        <v>01/9/2022</v>
      </c>
    </row>
    <row r="1168" spans="1:8" ht="15">
      <c r="A1168" s="38">
        <v>2022</v>
      </c>
      <c r="B1168" s="38">
        <v>9</v>
      </c>
      <c r="C1168" s="38" t="s">
        <v>51</v>
      </c>
      <c r="D1168" s="8" t="str">
        <f t="shared" si="36"/>
        <v>Petroleo Industrial 6</v>
      </c>
      <c r="E1168" s="44">
        <v>68.910516430000015</v>
      </c>
      <c r="F1168" s="38" t="str">
        <f>VLOOKUP(D1168,EXPORT_CLASE!$A$2:$B$48,2,FALSE)</f>
        <v>Residuales</v>
      </c>
      <c r="G1168" s="38" t="s">
        <v>9</v>
      </c>
      <c r="H1168" s="38" t="str">
        <f t="shared" si="37"/>
        <v>01/9/2022</v>
      </c>
    </row>
    <row r="1169" spans="1:8" ht="30.75">
      <c r="A1169" s="38">
        <v>2022</v>
      </c>
      <c r="B1169" s="38">
        <v>9</v>
      </c>
      <c r="C1169" s="38" t="s">
        <v>52</v>
      </c>
      <c r="D1169" s="8" t="str">
        <f t="shared" si="36"/>
        <v>Combustible Residual Intermedio - 380 (IFO - 380)</v>
      </c>
      <c r="E1169" s="44">
        <v>336.51022588999996</v>
      </c>
      <c r="F1169" s="38" t="str">
        <f>VLOOKUP(D1169,EXPORT_CLASE!$A$2:$B$48,2,FALSE)</f>
        <v>Residuales</v>
      </c>
      <c r="G1169" s="38" t="s">
        <v>9</v>
      </c>
      <c r="H1169" s="38" t="str">
        <f t="shared" si="37"/>
        <v>01/9/2022</v>
      </c>
    </row>
    <row r="1170" spans="1:8" ht="15">
      <c r="A1170" s="38">
        <v>2022</v>
      </c>
      <c r="B1170" s="38">
        <v>9</v>
      </c>
      <c r="C1170" s="38" t="s">
        <v>73</v>
      </c>
      <c r="D1170" s="8" t="str">
        <f t="shared" si="36"/>
        <v>Gasolina</v>
      </c>
      <c r="E1170" s="44">
        <v>91.57226086457014</v>
      </c>
      <c r="F1170" s="38" t="str">
        <f>VLOOKUP(D1170,EXPORT_CLASE!$A$2:$B$48,2,FALSE)</f>
        <v>Gasolinas/Nafta</v>
      </c>
      <c r="G1170" s="38" t="s">
        <v>9</v>
      </c>
      <c r="H1170" s="38" t="str">
        <f t="shared" si="37"/>
        <v>01/9/2022</v>
      </c>
    </row>
    <row r="1171" spans="1:8" ht="15">
      <c r="A1171" s="38">
        <v>2022</v>
      </c>
      <c r="B1171" s="38">
        <v>9</v>
      </c>
      <c r="C1171" s="38" t="s">
        <v>26</v>
      </c>
      <c r="D1171" s="8" t="str">
        <f t="shared" si="36"/>
        <v>Aceites Lubricantes</v>
      </c>
      <c r="E1171" s="44">
        <v>8.2842543932871422</v>
      </c>
      <c r="F1171" s="38" t="str">
        <f>VLOOKUP(D1171,EXPORT_CLASE!$A$2:$B$48,2,FALSE)</f>
        <v>Otros</v>
      </c>
      <c r="G1171" s="38" t="s">
        <v>9</v>
      </c>
      <c r="H1171" s="38" t="str">
        <f t="shared" si="37"/>
        <v>01/9/2022</v>
      </c>
    </row>
    <row r="1172" spans="1:8" ht="15">
      <c r="A1172" s="38">
        <v>2022</v>
      </c>
      <c r="B1172" s="38">
        <v>9</v>
      </c>
      <c r="C1172" s="38" t="s">
        <v>27</v>
      </c>
      <c r="D1172" s="8" t="str">
        <f t="shared" si="36"/>
        <v>Grasas Lubricantes</v>
      </c>
      <c r="E1172" s="44">
        <v>0.51484252376899231</v>
      </c>
      <c r="F1172" s="38" t="str">
        <f>VLOOKUP(D1172,EXPORT_CLASE!$A$2:$B$48,2,FALSE)</f>
        <v>Otros</v>
      </c>
      <c r="G1172" s="38" t="s">
        <v>9</v>
      </c>
      <c r="H1172" s="38" t="str">
        <f t="shared" si="37"/>
        <v>01/9/2022</v>
      </c>
    </row>
    <row r="1173" spans="1:8" ht="15">
      <c r="A1173" s="38">
        <v>2022</v>
      </c>
      <c r="B1173" s="38">
        <v>9</v>
      </c>
      <c r="C1173" s="38" t="s">
        <v>64</v>
      </c>
      <c r="D1173" s="8" t="str">
        <f t="shared" si="36"/>
        <v>Turbo A-1</v>
      </c>
      <c r="E1173" s="44">
        <v>350.4781710000002</v>
      </c>
      <c r="F1173" s="38" t="str">
        <f>VLOOKUP(D1173,EXPORT_CLASE!$A$2:$B$48,2,FALSE)</f>
        <v>Keroturbo</v>
      </c>
      <c r="G1173" s="38" t="s">
        <v>9</v>
      </c>
      <c r="H1173" s="38" t="str">
        <f t="shared" si="37"/>
        <v>01/9/2022</v>
      </c>
    </row>
    <row r="1174" spans="1:8" ht="15">
      <c r="A1174" s="38">
        <v>2022</v>
      </c>
      <c r="B1174" s="38">
        <v>9</v>
      </c>
      <c r="C1174" s="38" t="s">
        <v>8</v>
      </c>
      <c r="D1174" s="8" t="str">
        <f t="shared" si="36"/>
        <v>Crudo</v>
      </c>
      <c r="E1174" s="44">
        <v>748.24584516000004</v>
      </c>
      <c r="F1174" s="38" t="str">
        <f>VLOOKUP(D1174,EXPORT_CLASE!$A$2:$B$48,2,FALSE)</f>
        <v>Petróleo</v>
      </c>
      <c r="G1174" s="38" t="s">
        <v>9</v>
      </c>
      <c r="H1174" s="38" t="str">
        <f t="shared" si="37"/>
        <v>01/9/2022</v>
      </c>
    </row>
    <row r="1175" spans="1:8" ht="15">
      <c r="A1175" s="38">
        <v>2022</v>
      </c>
      <c r="B1175" s="38">
        <v>9</v>
      </c>
      <c r="C1175" s="38" t="s">
        <v>14</v>
      </c>
      <c r="D1175" s="8" t="str">
        <f t="shared" si="36"/>
        <v>Gasolina Natural</v>
      </c>
      <c r="E1175" s="44">
        <v>953.45944132999989</v>
      </c>
      <c r="F1175" s="38" t="str">
        <f>VLOOKUP(D1175,EXPORT_CLASE!$A$2:$B$48,2,FALSE)</f>
        <v>Gasolinas/Nafta</v>
      </c>
      <c r="G1175" s="38" t="s">
        <v>9</v>
      </c>
      <c r="H1175" s="38" t="str">
        <f t="shared" si="37"/>
        <v>01/9/2022</v>
      </c>
    </row>
    <row r="1176" spans="1:8" ht="15">
      <c r="A1176" s="38">
        <v>2022</v>
      </c>
      <c r="B1176" s="38">
        <v>9</v>
      </c>
      <c r="C1176" s="38" t="s">
        <v>67</v>
      </c>
      <c r="D1176" s="8" t="str">
        <f t="shared" si="36"/>
        <v>Diesel 2</v>
      </c>
      <c r="E1176" s="44">
        <v>152.70222935999976</v>
      </c>
      <c r="F1176" s="38" t="str">
        <f>VLOOKUP(D1176,EXPORT_CLASE!$A$2:$B$48,2,FALSE)</f>
        <v>Diesel 2/DB5</v>
      </c>
      <c r="G1176" s="38" t="s">
        <v>9</v>
      </c>
      <c r="H1176" s="38" t="str">
        <f t="shared" si="37"/>
        <v>01/9/2022</v>
      </c>
    </row>
    <row r="1177" spans="1:8" ht="15">
      <c r="A1177" s="38">
        <v>2022</v>
      </c>
      <c r="B1177" s="38">
        <v>10</v>
      </c>
      <c r="C1177" s="38" t="s">
        <v>49</v>
      </c>
      <c r="D1177" s="8" t="str">
        <f t="shared" si="36"/>
        <v>Gas Natural Licuado</v>
      </c>
      <c r="E1177" s="44">
        <v>5258.0886280200002</v>
      </c>
      <c r="F1177" s="38" t="str">
        <f>VLOOKUP(D1177,EXPORT_CLASE!$A$2:$B$48,2,FALSE)</f>
        <v>Gas Natural Licuado (GNL)</v>
      </c>
      <c r="G1177" s="38" t="s">
        <v>9</v>
      </c>
      <c r="H1177" s="38" t="str">
        <f t="shared" si="37"/>
        <v>01/10/2022</v>
      </c>
    </row>
    <row r="1178" spans="1:8" ht="15">
      <c r="A1178" s="38">
        <v>2022</v>
      </c>
      <c r="B1178" s="38">
        <v>10</v>
      </c>
      <c r="C1178" s="38" t="s">
        <v>73</v>
      </c>
      <c r="D1178" s="8" t="str">
        <f t="shared" si="36"/>
        <v>Gasolina</v>
      </c>
      <c r="E1178" s="44">
        <v>5.5071040443246497</v>
      </c>
      <c r="F1178" s="38" t="str">
        <f>VLOOKUP(D1178,EXPORT_CLASE!$A$2:$B$48,2,FALSE)</f>
        <v>Gasolinas/Nafta</v>
      </c>
      <c r="G1178" s="38" t="s">
        <v>9</v>
      </c>
      <c r="H1178" s="38" t="str">
        <f t="shared" si="37"/>
        <v>01/10/2022</v>
      </c>
    </row>
    <row r="1179" spans="1:8" ht="15">
      <c r="A1179" s="38">
        <v>2022</v>
      </c>
      <c r="B1179" s="38">
        <v>10</v>
      </c>
      <c r="C1179" s="38" t="s">
        <v>64</v>
      </c>
      <c r="D1179" s="8" t="str">
        <f t="shared" si="36"/>
        <v>Turbo A-1</v>
      </c>
      <c r="E1179" s="44">
        <v>374.47712505999988</v>
      </c>
      <c r="F1179" s="38" t="str">
        <f>VLOOKUP(D1179,EXPORT_CLASE!$A$2:$B$48,2,FALSE)</f>
        <v>Keroturbo</v>
      </c>
      <c r="G1179" s="38" t="s">
        <v>9</v>
      </c>
      <c r="H1179" s="38" t="str">
        <f t="shared" si="37"/>
        <v>01/10/2022</v>
      </c>
    </row>
    <row r="1180" spans="1:8" ht="15">
      <c r="A1180" s="38">
        <v>2022</v>
      </c>
      <c r="B1180" s="38">
        <v>10</v>
      </c>
      <c r="C1180" s="38" t="s">
        <v>51</v>
      </c>
      <c r="D1180" s="8" t="str">
        <f t="shared" si="36"/>
        <v>Petroleo Industrial 6</v>
      </c>
      <c r="E1180" s="44">
        <v>999.13001171000008</v>
      </c>
      <c r="F1180" s="38" t="str">
        <f>VLOOKUP(D1180,EXPORT_CLASE!$A$2:$B$48,2,FALSE)</f>
        <v>Residuales</v>
      </c>
      <c r="G1180" s="38" t="s">
        <v>9</v>
      </c>
      <c r="H1180" s="38" t="str">
        <f t="shared" si="37"/>
        <v>01/10/2022</v>
      </c>
    </row>
    <row r="1181" spans="1:8" ht="15">
      <c r="A1181" s="38">
        <v>2022</v>
      </c>
      <c r="B1181" s="38">
        <v>10</v>
      </c>
      <c r="C1181" s="38" t="s">
        <v>26</v>
      </c>
      <c r="D1181" s="8" t="str">
        <f t="shared" si="36"/>
        <v>Aceites Lubricantes</v>
      </c>
      <c r="E1181" s="44">
        <v>9.3519283196824983</v>
      </c>
      <c r="F1181" s="38" t="str">
        <f>VLOOKUP(D1181,EXPORT_CLASE!$A$2:$B$48,2,FALSE)</f>
        <v>Otros</v>
      </c>
      <c r="G1181" s="38" t="s">
        <v>9</v>
      </c>
      <c r="H1181" s="38" t="str">
        <f t="shared" si="37"/>
        <v>01/10/2022</v>
      </c>
    </row>
    <row r="1182" spans="1:8" ht="15">
      <c r="A1182" s="38">
        <v>2022</v>
      </c>
      <c r="B1182" s="38">
        <v>10</v>
      </c>
      <c r="C1182" s="38" t="s">
        <v>27</v>
      </c>
      <c r="D1182" s="8" t="str">
        <f t="shared" si="36"/>
        <v>Grasas Lubricantes</v>
      </c>
      <c r="E1182" s="44">
        <v>0.52441189896445162</v>
      </c>
      <c r="F1182" s="38" t="str">
        <f>VLOOKUP(D1182,EXPORT_CLASE!$A$2:$B$48,2,FALSE)</f>
        <v>Otros</v>
      </c>
      <c r="G1182" s="38" t="s">
        <v>9</v>
      </c>
      <c r="H1182" s="38" t="str">
        <f t="shared" si="37"/>
        <v>01/10/2022</v>
      </c>
    </row>
    <row r="1183" spans="1:8" ht="15">
      <c r="A1183" s="38">
        <v>2022</v>
      </c>
      <c r="B1183" s="38">
        <v>10</v>
      </c>
      <c r="C1183" s="38" t="s">
        <v>8</v>
      </c>
      <c r="D1183" s="8" t="str">
        <f t="shared" si="36"/>
        <v>Crudo</v>
      </c>
      <c r="E1183" s="44">
        <v>206.75356429000001</v>
      </c>
      <c r="F1183" s="38" t="str">
        <f>VLOOKUP(D1183,EXPORT_CLASE!$A$2:$B$48,2,FALSE)</f>
        <v>Petróleo</v>
      </c>
      <c r="G1183" s="38" t="s">
        <v>9</v>
      </c>
      <c r="H1183" s="38" t="str">
        <f t="shared" si="37"/>
        <v>01/10/2022</v>
      </c>
    </row>
    <row r="1184" spans="1:8" ht="15">
      <c r="A1184" s="38">
        <v>2022</v>
      </c>
      <c r="B1184" s="38">
        <v>10</v>
      </c>
      <c r="C1184" s="38" t="s">
        <v>14</v>
      </c>
      <c r="D1184" s="8" t="str">
        <f t="shared" si="36"/>
        <v>Gasolina Natural</v>
      </c>
      <c r="E1184" s="44">
        <v>935.51144840000006</v>
      </c>
      <c r="F1184" s="38" t="str">
        <f>VLOOKUP(D1184,EXPORT_CLASE!$A$2:$B$48,2,FALSE)</f>
        <v>Gasolinas/Nafta</v>
      </c>
      <c r="G1184" s="38" t="s">
        <v>9</v>
      </c>
      <c r="H1184" s="38" t="str">
        <f t="shared" si="37"/>
        <v>01/10/2022</v>
      </c>
    </row>
    <row r="1185" spans="1:8" ht="15">
      <c r="A1185" s="38">
        <v>2022</v>
      </c>
      <c r="B1185" s="38">
        <v>10</v>
      </c>
      <c r="C1185" s="38" t="s">
        <v>67</v>
      </c>
      <c r="D1185" s="8" t="str">
        <f t="shared" si="36"/>
        <v>Diesel 2</v>
      </c>
      <c r="E1185" s="44">
        <v>0.81111436999999997</v>
      </c>
      <c r="F1185" s="38" t="str">
        <f>VLOOKUP(D1185,EXPORT_CLASE!$A$2:$B$48,2,FALSE)</f>
        <v>Diesel 2/DB5</v>
      </c>
      <c r="G1185" s="38" t="s">
        <v>9</v>
      </c>
      <c r="H1185" s="38" t="str">
        <f t="shared" si="37"/>
        <v>01/10/2022</v>
      </c>
    </row>
    <row r="1186" spans="1:8" ht="15">
      <c r="A1186" s="38">
        <v>2022</v>
      </c>
      <c r="B1186" s="38">
        <v>10</v>
      </c>
      <c r="C1186" s="38" t="s">
        <v>66</v>
      </c>
      <c r="D1186" s="8" t="str">
        <f t="shared" si="36"/>
        <v>Base Lubricante</v>
      </c>
      <c r="E1186" s="44">
        <v>2.5474500000000001E-3</v>
      </c>
      <c r="F1186" s="38" t="str">
        <f>VLOOKUP(D1186,EXPORT_CLASE!$A$2:$B$48,2,FALSE)</f>
        <v>Otros</v>
      </c>
      <c r="G1186" s="38" t="s">
        <v>9</v>
      </c>
      <c r="H1186" s="38" t="str">
        <f t="shared" si="37"/>
        <v>01/10/2022</v>
      </c>
    </row>
    <row r="1187" spans="1:8" ht="15">
      <c r="A1187" s="38">
        <v>2022</v>
      </c>
      <c r="B1187" s="38">
        <v>11</v>
      </c>
      <c r="C1187" s="38" t="s">
        <v>49</v>
      </c>
      <c r="D1187" s="8" t="str">
        <f t="shared" si="36"/>
        <v>Gas Natural Licuado</v>
      </c>
      <c r="E1187" s="44">
        <v>4254.1834999100001</v>
      </c>
      <c r="F1187" s="38" t="str">
        <f>VLOOKUP(D1187,EXPORT_CLASE!$A$2:$B$48,2,FALSE)</f>
        <v>Gas Natural Licuado (GNL)</v>
      </c>
      <c r="G1187" s="38" t="s">
        <v>9</v>
      </c>
      <c r="H1187" s="38" t="str">
        <f t="shared" si="37"/>
        <v>01/11/2022</v>
      </c>
    </row>
    <row r="1188" spans="1:8" ht="15">
      <c r="A1188" s="38">
        <v>2022</v>
      </c>
      <c r="B1188" s="38">
        <v>11</v>
      </c>
      <c r="C1188" s="38" t="s">
        <v>64</v>
      </c>
      <c r="D1188" s="8" t="str">
        <f t="shared" ref="D1188:D1251" si="38">TRIM(C1188)</f>
        <v>Turbo A-1</v>
      </c>
      <c r="E1188" s="44">
        <v>320.16348454999991</v>
      </c>
      <c r="F1188" s="38" t="str">
        <f>VLOOKUP(D1188,EXPORT_CLASE!$A$2:$B$48,2,FALSE)</f>
        <v>Keroturbo</v>
      </c>
      <c r="G1188" s="38" t="s">
        <v>9</v>
      </c>
      <c r="H1188" s="38" t="str">
        <f t="shared" si="37"/>
        <v>01/11/2022</v>
      </c>
    </row>
    <row r="1189" spans="1:8" ht="15">
      <c r="A1189" s="38">
        <v>2022</v>
      </c>
      <c r="B1189" s="38">
        <v>11</v>
      </c>
      <c r="C1189" s="38" t="s">
        <v>51</v>
      </c>
      <c r="D1189" s="8" t="str">
        <f t="shared" si="38"/>
        <v>Petroleo Industrial 6</v>
      </c>
      <c r="E1189" s="44">
        <v>925.50836076000019</v>
      </c>
      <c r="F1189" s="38" t="str">
        <f>VLOOKUP(D1189,EXPORT_CLASE!$A$2:$B$48,2,FALSE)</f>
        <v>Residuales</v>
      </c>
      <c r="G1189" s="38" t="s">
        <v>9</v>
      </c>
      <c r="H1189" s="38" t="str">
        <f t="shared" si="37"/>
        <v>01/11/2022</v>
      </c>
    </row>
    <row r="1190" spans="1:8" ht="15">
      <c r="A1190" s="38">
        <v>2022</v>
      </c>
      <c r="B1190" s="38">
        <v>11</v>
      </c>
      <c r="C1190" s="38" t="s">
        <v>26</v>
      </c>
      <c r="D1190" s="8" t="str">
        <f t="shared" si="38"/>
        <v>Aceites Lubricantes</v>
      </c>
      <c r="E1190" s="44">
        <v>52.128985130000004</v>
      </c>
      <c r="F1190" s="38" t="str">
        <f>VLOOKUP(D1190,EXPORT_CLASE!$A$2:$B$48,2,FALSE)</f>
        <v>Otros</v>
      </c>
      <c r="G1190" s="38" t="s">
        <v>9</v>
      </c>
      <c r="H1190" s="38" t="str">
        <f t="shared" si="37"/>
        <v>01/11/2022</v>
      </c>
    </row>
    <row r="1191" spans="1:8" ht="15">
      <c r="A1191" s="38">
        <v>2022</v>
      </c>
      <c r="B1191" s="38">
        <v>11</v>
      </c>
      <c r="C1191" s="38" t="s">
        <v>27</v>
      </c>
      <c r="D1191" s="8" t="str">
        <f t="shared" si="38"/>
        <v>Grasas Lubricantes</v>
      </c>
      <c r="E1191" s="44">
        <v>0.38666517</v>
      </c>
      <c r="F1191" s="38" t="str">
        <f>VLOOKUP(D1191,EXPORT_CLASE!$A$2:$B$48,2,FALSE)</f>
        <v>Otros</v>
      </c>
      <c r="G1191" s="38" t="s">
        <v>9</v>
      </c>
      <c r="H1191" s="38" t="str">
        <f t="shared" si="37"/>
        <v>01/11/2022</v>
      </c>
    </row>
    <row r="1192" spans="1:8" ht="15">
      <c r="A1192" s="38">
        <v>2022</v>
      </c>
      <c r="B1192" s="38">
        <v>11</v>
      </c>
      <c r="C1192" s="38" t="s">
        <v>8</v>
      </c>
      <c r="D1192" s="8" t="str">
        <f t="shared" si="38"/>
        <v>Crudo</v>
      </c>
      <c r="E1192" s="44">
        <v>513.92744404000007</v>
      </c>
      <c r="F1192" s="38" t="str">
        <f>VLOOKUP(D1192,EXPORT_CLASE!$A$2:$B$48,2,FALSE)</f>
        <v>Petróleo</v>
      </c>
      <c r="G1192" s="38" t="s">
        <v>9</v>
      </c>
      <c r="H1192" s="38" t="str">
        <f t="shared" si="37"/>
        <v>01/11/2022</v>
      </c>
    </row>
    <row r="1193" spans="1:8" ht="15">
      <c r="A1193" s="38">
        <v>2022</v>
      </c>
      <c r="B1193" s="38">
        <v>11</v>
      </c>
      <c r="C1193" s="38" t="s">
        <v>14</v>
      </c>
      <c r="D1193" s="8" t="str">
        <f t="shared" si="38"/>
        <v>Gasolina Natural</v>
      </c>
      <c r="E1193" s="44">
        <v>1119.4614857100003</v>
      </c>
      <c r="F1193" s="38" t="str">
        <f>VLOOKUP(D1193,EXPORT_CLASE!$A$2:$B$48,2,FALSE)</f>
        <v>Gasolinas/Nafta</v>
      </c>
      <c r="G1193" s="38" t="s">
        <v>9</v>
      </c>
      <c r="H1193" s="38" t="str">
        <f t="shared" si="37"/>
        <v>01/11/2022</v>
      </c>
    </row>
    <row r="1194" spans="1:8" ht="15">
      <c r="A1194" s="38">
        <v>2022</v>
      </c>
      <c r="B1194" s="38">
        <v>11</v>
      </c>
      <c r="C1194" s="38" t="s">
        <v>67</v>
      </c>
      <c r="D1194" s="8" t="str">
        <f t="shared" si="38"/>
        <v>Diesel 2</v>
      </c>
      <c r="E1194" s="44">
        <v>0.21525008999999998</v>
      </c>
      <c r="F1194" s="38" t="str">
        <f>VLOOKUP(D1194,EXPORT_CLASE!$A$2:$B$48,2,FALSE)</f>
        <v>Diesel 2/DB5</v>
      </c>
      <c r="G1194" s="38" t="s">
        <v>9</v>
      </c>
      <c r="H1194" s="38" t="str">
        <f t="shared" si="37"/>
        <v>01/11/2022</v>
      </c>
    </row>
    <row r="1195" spans="1:8" ht="15">
      <c r="A1195" s="38">
        <v>2022</v>
      </c>
      <c r="B1195" s="38">
        <v>12</v>
      </c>
      <c r="C1195" s="38" t="s">
        <v>49</v>
      </c>
      <c r="D1195" s="8" t="str">
        <f t="shared" si="38"/>
        <v>Gas Natural Licuado</v>
      </c>
      <c r="E1195" s="44">
        <v>1087.3574672650493</v>
      </c>
      <c r="F1195" s="38" t="str">
        <f>VLOOKUP(D1195,EXPORT_CLASE!$A$2:$B$48,2,FALSE)</f>
        <v>Gas Natural Licuado (GNL)</v>
      </c>
      <c r="G1195" s="38" t="s">
        <v>9</v>
      </c>
      <c r="H1195" s="38" t="str">
        <f t="shared" si="37"/>
        <v>01/12/2022</v>
      </c>
    </row>
    <row r="1196" spans="1:8" ht="30.75">
      <c r="A1196" s="38">
        <v>2022</v>
      </c>
      <c r="B1196" s="38">
        <v>12</v>
      </c>
      <c r="C1196" s="38" t="s">
        <v>52</v>
      </c>
      <c r="D1196" s="8" t="str">
        <f t="shared" si="38"/>
        <v>Combustible Residual Intermedio - 380 (IFO - 380)</v>
      </c>
      <c r="E1196" s="44">
        <v>976.84605983971267</v>
      </c>
      <c r="F1196" s="38" t="str">
        <f>VLOOKUP(D1196,EXPORT_CLASE!$A$2:$B$48,2,FALSE)</f>
        <v>Residuales</v>
      </c>
      <c r="G1196" s="38" t="s">
        <v>9</v>
      </c>
      <c r="H1196" s="38" t="str">
        <f t="shared" si="37"/>
        <v>01/12/2022</v>
      </c>
    </row>
    <row r="1197" spans="1:8" ht="15">
      <c r="A1197" s="38">
        <v>2022</v>
      </c>
      <c r="B1197" s="38">
        <v>12</v>
      </c>
      <c r="C1197" s="38" t="s">
        <v>64</v>
      </c>
      <c r="D1197" s="8" t="str">
        <f t="shared" si="38"/>
        <v>Turbo A-1</v>
      </c>
      <c r="E1197" s="44">
        <v>687.56116453757386</v>
      </c>
      <c r="F1197" s="38" t="str">
        <f>VLOOKUP(D1197,EXPORT_CLASE!$A$2:$B$48,2,FALSE)</f>
        <v>Keroturbo</v>
      </c>
      <c r="G1197" s="38" t="s">
        <v>9</v>
      </c>
      <c r="H1197" s="38" t="str">
        <f t="shared" si="37"/>
        <v>01/12/2022</v>
      </c>
    </row>
    <row r="1198" spans="1:8" ht="15">
      <c r="A1198" s="38">
        <v>2022</v>
      </c>
      <c r="B1198" s="38">
        <v>12</v>
      </c>
      <c r="C1198" s="38" t="s">
        <v>51</v>
      </c>
      <c r="D1198" s="8" t="str">
        <f t="shared" si="38"/>
        <v>Petroleo Industrial 6</v>
      </c>
      <c r="E1198" s="44">
        <v>1066.6482750824739</v>
      </c>
      <c r="F1198" s="38" t="str">
        <f>VLOOKUP(D1198,EXPORT_CLASE!$A$2:$B$48,2,FALSE)</f>
        <v>Residuales</v>
      </c>
      <c r="G1198" s="38" t="s">
        <v>9</v>
      </c>
      <c r="H1198" s="38" t="str">
        <f t="shared" si="37"/>
        <v>01/12/2022</v>
      </c>
    </row>
    <row r="1199" spans="1:8" ht="15">
      <c r="A1199" s="38">
        <v>2022</v>
      </c>
      <c r="B1199" s="38">
        <v>12</v>
      </c>
      <c r="C1199" s="38" t="s">
        <v>26</v>
      </c>
      <c r="D1199" s="8" t="str">
        <f t="shared" si="38"/>
        <v>Aceites Lubricantes</v>
      </c>
      <c r="E1199" s="44">
        <v>4.7994149114219811</v>
      </c>
      <c r="F1199" s="38" t="str">
        <f>VLOOKUP(D1199,EXPORT_CLASE!$A$2:$B$48,2,FALSE)</f>
        <v>Otros</v>
      </c>
      <c r="G1199" s="38" t="s">
        <v>9</v>
      </c>
      <c r="H1199" s="38" t="str">
        <f t="shared" si="37"/>
        <v>01/12/2022</v>
      </c>
    </row>
    <row r="1200" spans="1:8" ht="15">
      <c r="A1200" s="38">
        <v>2022</v>
      </c>
      <c r="B1200" s="38">
        <v>12</v>
      </c>
      <c r="C1200" s="38" t="s">
        <v>27</v>
      </c>
      <c r="D1200" s="8" t="str">
        <f t="shared" si="38"/>
        <v>Grasas Lubricantes</v>
      </c>
      <c r="E1200" s="44">
        <v>0.35885464683533996</v>
      </c>
      <c r="F1200" s="38" t="str">
        <f>VLOOKUP(D1200,EXPORT_CLASE!$A$2:$B$48,2,FALSE)</f>
        <v>Otros</v>
      </c>
      <c r="G1200" s="38" t="s">
        <v>9</v>
      </c>
      <c r="H1200" s="38" t="str">
        <f t="shared" si="37"/>
        <v>01/12/2022</v>
      </c>
    </row>
    <row r="1201" spans="1:8" ht="15">
      <c r="A1201" s="38">
        <v>2022</v>
      </c>
      <c r="B1201" s="38">
        <v>12</v>
      </c>
      <c r="C1201" s="38" t="s">
        <v>8</v>
      </c>
      <c r="D1201" s="8" t="str">
        <f t="shared" si="38"/>
        <v>Crudo</v>
      </c>
      <c r="E1201" s="44">
        <v>177.25110470440248</v>
      </c>
      <c r="F1201" s="38" t="str">
        <f>VLOOKUP(D1201,EXPORT_CLASE!$A$2:$B$48,2,FALSE)</f>
        <v>Petróleo</v>
      </c>
      <c r="G1201" s="38" t="s">
        <v>9</v>
      </c>
      <c r="H1201" s="38" t="str">
        <f t="shared" si="37"/>
        <v>01/12/2022</v>
      </c>
    </row>
    <row r="1202" spans="1:8" ht="15">
      <c r="A1202" s="38">
        <v>2022</v>
      </c>
      <c r="B1202" s="38">
        <v>12</v>
      </c>
      <c r="C1202" s="38" t="s">
        <v>14</v>
      </c>
      <c r="D1202" s="8" t="str">
        <f t="shared" si="38"/>
        <v>Gasolina Natural</v>
      </c>
      <c r="E1202" s="44">
        <v>1042.2095705300987</v>
      </c>
      <c r="F1202" s="38" t="str">
        <f>VLOOKUP(D1202,EXPORT_CLASE!$A$2:$B$48,2,FALSE)</f>
        <v>Gasolinas/Nafta</v>
      </c>
      <c r="G1202" s="38" t="s">
        <v>9</v>
      </c>
      <c r="H1202" s="38" t="str">
        <f t="shared" si="37"/>
        <v>01/12/2022</v>
      </c>
    </row>
    <row r="1203" spans="1:8" ht="15">
      <c r="A1203" s="38">
        <v>2023</v>
      </c>
      <c r="B1203" s="38">
        <v>1</v>
      </c>
      <c r="C1203" s="38" t="s">
        <v>49</v>
      </c>
      <c r="D1203" s="8" t="str">
        <f t="shared" si="38"/>
        <v>Gas Natural Licuado</v>
      </c>
      <c r="E1203" s="44">
        <v>3415.344347434921</v>
      </c>
      <c r="F1203" s="38" t="str">
        <f>VLOOKUP(D1203,EXPORT_CLASE!$A$2:$B$48,2,FALSE)</f>
        <v>Gas Natural Licuado (GNL)</v>
      </c>
      <c r="G1203" s="38" t="s">
        <v>9</v>
      </c>
      <c r="H1203" s="38" t="str">
        <f t="shared" ref="H1203:H1211" si="39">"01/"&amp;B1203&amp;"/"&amp;A1203</f>
        <v>01/1/2023</v>
      </c>
    </row>
    <row r="1204" spans="1:8" ht="30.75">
      <c r="A1204" s="38">
        <v>2023</v>
      </c>
      <c r="B1204" s="38">
        <v>1</v>
      </c>
      <c r="C1204" s="38" t="s">
        <v>52</v>
      </c>
      <c r="D1204" s="8" t="str">
        <f t="shared" si="38"/>
        <v>Combustible Residual Intermedio - 380 (IFO - 380)</v>
      </c>
      <c r="E1204" s="44">
        <v>347.8766102191255</v>
      </c>
      <c r="F1204" s="38" t="str">
        <f>VLOOKUP(D1204,EXPORT_CLASE!$A$2:$B$48,2,FALSE)</f>
        <v>Residuales</v>
      </c>
      <c r="G1204" s="38" t="s">
        <v>9</v>
      </c>
      <c r="H1204" s="38" t="str">
        <f t="shared" si="39"/>
        <v>01/1/2023</v>
      </c>
    </row>
    <row r="1205" spans="1:8" ht="15">
      <c r="A1205" s="38">
        <v>2023</v>
      </c>
      <c r="B1205" s="38">
        <v>1</v>
      </c>
      <c r="C1205" s="38" t="s">
        <v>64</v>
      </c>
      <c r="D1205" s="8" t="str">
        <f t="shared" si="38"/>
        <v>Turbo A-1</v>
      </c>
      <c r="E1205" s="44">
        <v>347.27584406916947</v>
      </c>
      <c r="F1205" s="38" t="str">
        <f>VLOOKUP(D1205,EXPORT_CLASE!$A$2:$B$48,2,FALSE)</f>
        <v>Keroturbo</v>
      </c>
      <c r="G1205" s="38" t="s">
        <v>9</v>
      </c>
      <c r="H1205" s="38" t="str">
        <f t="shared" si="39"/>
        <v>01/1/2023</v>
      </c>
    </row>
    <row r="1206" spans="1:8" ht="15">
      <c r="A1206" s="38">
        <v>2023</v>
      </c>
      <c r="B1206" s="38">
        <v>1</v>
      </c>
      <c r="C1206" s="38" t="s">
        <v>51</v>
      </c>
      <c r="D1206" s="8" t="str">
        <f t="shared" si="38"/>
        <v>Petroleo Industrial 6</v>
      </c>
      <c r="E1206" s="44">
        <v>300.94138783492065</v>
      </c>
      <c r="F1206" s="38" t="str">
        <f>VLOOKUP(D1206,EXPORT_CLASE!$A$2:$B$48,2,FALSE)</f>
        <v>Residuales</v>
      </c>
      <c r="G1206" s="38" t="s">
        <v>9</v>
      </c>
      <c r="H1206" s="38" t="str">
        <f t="shared" si="39"/>
        <v>01/1/2023</v>
      </c>
    </row>
    <row r="1207" spans="1:8" ht="15">
      <c r="A1207" s="38">
        <v>2023</v>
      </c>
      <c r="B1207" s="38">
        <v>1</v>
      </c>
      <c r="C1207" s="38" t="s">
        <v>26</v>
      </c>
      <c r="D1207" s="8" t="str">
        <f t="shared" si="38"/>
        <v>Aceites Lubricantes</v>
      </c>
      <c r="E1207" s="44">
        <v>13.442205032827086</v>
      </c>
      <c r="F1207" s="38" t="str">
        <f>VLOOKUP(D1207,EXPORT_CLASE!$A$2:$B$48,2,FALSE)</f>
        <v>Otros</v>
      </c>
      <c r="G1207" s="38" t="s">
        <v>9</v>
      </c>
      <c r="H1207" s="38" t="str">
        <f t="shared" si="39"/>
        <v>01/1/2023</v>
      </c>
    </row>
    <row r="1208" spans="1:8" ht="15">
      <c r="A1208" s="38">
        <v>2023</v>
      </c>
      <c r="B1208" s="38">
        <v>1</v>
      </c>
      <c r="C1208" s="38" t="s">
        <v>27</v>
      </c>
      <c r="D1208" s="8" t="str">
        <f t="shared" si="38"/>
        <v>Grasas Lubricantes</v>
      </c>
      <c r="E1208" s="44">
        <v>0.89450566436010825</v>
      </c>
      <c r="F1208" s="38" t="str">
        <f>VLOOKUP(D1208,EXPORT_CLASE!$A$2:$B$48,2,FALSE)</f>
        <v>Otros</v>
      </c>
      <c r="G1208" s="38" t="s">
        <v>9</v>
      </c>
      <c r="H1208" s="38" t="str">
        <f t="shared" si="39"/>
        <v>01/1/2023</v>
      </c>
    </row>
    <row r="1209" spans="1:8" ht="15">
      <c r="A1209" s="38">
        <v>2023</v>
      </c>
      <c r="B1209" s="38">
        <v>1</v>
      </c>
      <c r="C1209" s="38" t="s">
        <v>8</v>
      </c>
      <c r="D1209" s="8" t="str">
        <f t="shared" si="38"/>
        <v>Crudo</v>
      </c>
      <c r="E1209" s="44">
        <v>238.37135956753522</v>
      </c>
      <c r="F1209" s="38" t="str">
        <f>VLOOKUP(D1209,EXPORT_CLASE!$A$2:$B$48,2,FALSE)</f>
        <v>Petróleo</v>
      </c>
      <c r="G1209" s="38" t="s">
        <v>9</v>
      </c>
      <c r="H1209" s="38" t="str">
        <f t="shared" si="39"/>
        <v>01/1/2023</v>
      </c>
    </row>
    <row r="1210" spans="1:8" ht="15">
      <c r="A1210" s="38">
        <v>2023</v>
      </c>
      <c r="B1210" s="38">
        <v>1</v>
      </c>
      <c r="C1210" s="38" t="s">
        <v>14</v>
      </c>
      <c r="D1210" s="8" t="str">
        <f t="shared" si="38"/>
        <v>Gasolina Natural</v>
      </c>
      <c r="E1210" s="44">
        <v>845.57081233147642</v>
      </c>
      <c r="F1210" s="38" t="str">
        <f>VLOOKUP(D1210,EXPORT_CLASE!$A$2:$B$48,2,FALSE)</f>
        <v>Gasolinas/Nafta</v>
      </c>
      <c r="G1210" s="38" t="s">
        <v>9</v>
      </c>
      <c r="H1210" s="38" t="str">
        <f t="shared" si="39"/>
        <v>01/1/2023</v>
      </c>
    </row>
    <row r="1211" spans="1:8" ht="15">
      <c r="A1211" s="38">
        <v>2023</v>
      </c>
      <c r="B1211" s="38">
        <v>1</v>
      </c>
      <c r="C1211" s="38" t="s">
        <v>66</v>
      </c>
      <c r="D1211" s="8" t="str">
        <f t="shared" si="38"/>
        <v>Base Lubricante</v>
      </c>
      <c r="E1211" s="44">
        <v>0.15460135504642109</v>
      </c>
      <c r="F1211" s="38" t="str">
        <f>VLOOKUP(D1211,EXPORT_CLASE!$A$2:$B$48,2,FALSE)</f>
        <v>Otros</v>
      </c>
      <c r="G1211" s="38" t="s">
        <v>9</v>
      </c>
      <c r="H1211" s="38" t="str">
        <f t="shared" si="39"/>
        <v>01/1/2023</v>
      </c>
    </row>
    <row r="1212" spans="1:8" ht="15">
      <c r="A1212" s="38">
        <v>2023</v>
      </c>
      <c r="B1212" s="38">
        <v>2</v>
      </c>
      <c r="C1212" s="38" t="s">
        <v>49</v>
      </c>
      <c r="D1212" s="8" t="str">
        <f t="shared" si="38"/>
        <v>Gas Natural Licuado</v>
      </c>
      <c r="E1212" s="44">
        <v>2877.2862311072781</v>
      </c>
      <c r="F1212" s="38" t="str">
        <f>VLOOKUP(D1212,EXPORT_CLASE!$A$2:$B$48,2,FALSE)</f>
        <v>Gas Natural Licuado (GNL)</v>
      </c>
      <c r="G1212" s="38" t="s">
        <v>9</v>
      </c>
      <c r="H1212" s="38" t="str">
        <f t="shared" ref="H1212:H1220" si="40">"01/"&amp;B1212&amp;"/"&amp;A1212</f>
        <v>01/2/2023</v>
      </c>
    </row>
    <row r="1213" spans="1:8" ht="30.75">
      <c r="A1213" s="38">
        <v>2023</v>
      </c>
      <c r="B1213" s="38">
        <v>2</v>
      </c>
      <c r="C1213" s="38" t="s">
        <v>52</v>
      </c>
      <c r="D1213" s="8" t="str">
        <f t="shared" si="38"/>
        <v>Combustible Residual Intermedio - 380 (IFO - 380)</v>
      </c>
      <c r="E1213" s="44">
        <v>470.37802886437862</v>
      </c>
      <c r="F1213" s="38" t="str">
        <f>VLOOKUP(D1213,EXPORT_CLASE!$A$2:$B$48,2,FALSE)</f>
        <v>Residuales</v>
      </c>
      <c r="G1213" s="38" t="s">
        <v>9</v>
      </c>
      <c r="H1213" s="38" t="str">
        <f t="shared" si="40"/>
        <v>01/2/2023</v>
      </c>
    </row>
    <row r="1214" spans="1:8" ht="15">
      <c r="A1214" s="38">
        <v>2023</v>
      </c>
      <c r="B1214" s="38">
        <v>2</v>
      </c>
      <c r="C1214" s="38" t="s">
        <v>64</v>
      </c>
      <c r="D1214" s="8" t="str">
        <f t="shared" si="38"/>
        <v>Turbo A-1</v>
      </c>
      <c r="E1214" s="44">
        <v>312.00427447052141</v>
      </c>
      <c r="F1214" s="38" t="str">
        <f>VLOOKUP(D1214,EXPORT_CLASE!$A$2:$B$48,2,FALSE)</f>
        <v>Keroturbo</v>
      </c>
      <c r="G1214" s="38" t="s">
        <v>9</v>
      </c>
      <c r="H1214" s="38" t="str">
        <f t="shared" si="40"/>
        <v>01/2/2023</v>
      </c>
    </row>
    <row r="1215" spans="1:8" ht="15">
      <c r="A1215" s="38">
        <v>2023</v>
      </c>
      <c r="B1215" s="38">
        <v>2</v>
      </c>
      <c r="C1215" s="38" t="s">
        <v>51</v>
      </c>
      <c r="D1215" s="8" t="str">
        <f t="shared" si="38"/>
        <v>Petroleo Industrial 6</v>
      </c>
      <c r="E1215" s="44">
        <v>545.38690744426492</v>
      </c>
      <c r="F1215" s="38" t="str">
        <f>VLOOKUP(D1215,EXPORT_CLASE!$A$2:$B$48,2,FALSE)</f>
        <v>Residuales</v>
      </c>
      <c r="G1215" s="38" t="s">
        <v>9</v>
      </c>
      <c r="H1215" s="38" t="str">
        <f t="shared" si="40"/>
        <v>01/2/2023</v>
      </c>
    </row>
    <row r="1216" spans="1:8" ht="15">
      <c r="A1216" s="38">
        <v>2023</v>
      </c>
      <c r="B1216" s="38">
        <v>2</v>
      </c>
      <c r="C1216" s="38" t="s">
        <v>26</v>
      </c>
      <c r="D1216" s="8" t="str">
        <f t="shared" si="38"/>
        <v>Aceites Lubricantes</v>
      </c>
      <c r="E1216" s="44">
        <v>21.366559562241036</v>
      </c>
      <c r="F1216" s="38" t="str">
        <f>VLOOKUP(D1216,EXPORT_CLASE!$A$2:$B$48,2,FALSE)</f>
        <v>Otros</v>
      </c>
      <c r="G1216" s="38" t="s">
        <v>9</v>
      </c>
      <c r="H1216" s="38" t="str">
        <f t="shared" si="40"/>
        <v>01/2/2023</v>
      </c>
    </row>
    <row r="1217" spans="1:8" ht="15">
      <c r="A1217" s="38">
        <v>2023</v>
      </c>
      <c r="B1217" s="38">
        <v>2</v>
      </c>
      <c r="C1217" s="38" t="s">
        <v>27</v>
      </c>
      <c r="D1217" s="8" t="str">
        <f t="shared" si="38"/>
        <v>Grasas Lubricantes</v>
      </c>
      <c r="E1217" s="44">
        <v>1.4109201510964962</v>
      </c>
      <c r="F1217" s="38" t="str">
        <f>VLOOKUP(D1217,EXPORT_CLASE!$A$2:$B$48,2,FALSE)</f>
        <v>Otros</v>
      </c>
      <c r="G1217" s="38" t="s">
        <v>9</v>
      </c>
      <c r="H1217" s="38" t="str">
        <f t="shared" si="40"/>
        <v>01/2/2023</v>
      </c>
    </row>
    <row r="1218" spans="1:8" ht="15">
      <c r="A1218" s="38">
        <v>2023</v>
      </c>
      <c r="B1218" s="38">
        <v>2</v>
      </c>
      <c r="C1218" s="38" t="s">
        <v>8</v>
      </c>
      <c r="D1218" s="8" t="str">
        <f t="shared" si="38"/>
        <v>Crudo</v>
      </c>
      <c r="E1218" s="44">
        <v>185.14357351829892</v>
      </c>
      <c r="F1218" s="38" t="str">
        <f>VLOOKUP(D1218,EXPORT_CLASE!$A$2:$B$48,2,FALSE)</f>
        <v>Petróleo</v>
      </c>
      <c r="G1218" s="38" t="s">
        <v>9</v>
      </c>
      <c r="H1218" s="38" t="str">
        <f t="shared" si="40"/>
        <v>01/2/2023</v>
      </c>
    </row>
    <row r="1219" spans="1:8" ht="15">
      <c r="A1219" s="38">
        <v>2023</v>
      </c>
      <c r="B1219" s="38">
        <v>2</v>
      </c>
      <c r="C1219" s="38" t="s">
        <v>14</v>
      </c>
      <c r="D1219" s="8" t="str">
        <f t="shared" si="38"/>
        <v>Gasolina Natural</v>
      </c>
      <c r="E1219" s="44">
        <v>1054.4300612331833</v>
      </c>
      <c r="F1219" s="38" t="str">
        <f>VLOOKUP(D1219,EXPORT_CLASE!$A$2:$B$48,2,FALSE)</f>
        <v>Gasolinas/Nafta</v>
      </c>
      <c r="G1219" s="38" t="s">
        <v>9</v>
      </c>
      <c r="H1219" s="38" t="str">
        <f t="shared" si="40"/>
        <v>01/2/2023</v>
      </c>
    </row>
    <row r="1220" spans="1:8" ht="15">
      <c r="A1220" s="38">
        <v>2023</v>
      </c>
      <c r="B1220" s="38">
        <v>2</v>
      </c>
      <c r="C1220" s="38" t="s">
        <v>67</v>
      </c>
      <c r="D1220" s="8" t="str">
        <f t="shared" si="38"/>
        <v>Diesel 2</v>
      </c>
      <c r="E1220" s="44">
        <v>0.23616454627133876</v>
      </c>
      <c r="F1220" s="38" t="str">
        <f>VLOOKUP(D1220,EXPORT_CLASE!$A$2:$B$48,2,FALSE)</f>
        <v>Diesel 2/DB5</v>
      </c>
      <c r="G1220" s="38" t="s">
        <v>9</v>
      </c>
      <c r="H1220" s="38" t="str">
        <f t="shared" si="40"/>
        <v>01/2/2023</v>
      </c>
    </row>
    <row r="1221" spans="1:8" ht="15">
      <c r="A1221" s="38">
        <v>2023</v>
      </c>
      <c r="B1221" s="38">
        <v>3</v>
      </c>
      <c r="C1221" s="38" t="s">
        <v>49</v>
      </c>
      <c r="D1221" s="8" t="str">
        <f t="shared" si="38"/>
        <v>Gas Natural Licuado</v>
      </c>
      <c r="E1221" s="44">
        <v>2818.5082221937105</v>
      </c>
      <c r="F1221" s="38" t="str">
        <f>VLOOKUP(D1221,EXPORT_CLASE!$A$2:$B$48,2,FALSE)</f>
        <v>Gas Natural Licuado (GNL)</v>
      </c>
      <c r="G1221" s="38" t="s">
        <v>9</v>
      </c>
      <c r="H1221" s="38" t="str">
        <f t="shared" ref="H1221:H1229" si="41">"01/"&amp;B1221&amp;"/"&amp;A1221</f>
        <v>01/3/2023</v>
      </c>
    </row>
    <row r="1222" spans="1:8" ht="30.75">
      <c r="A1222" s="38">
        <v>2023</v>
      </c>
      <c r="B1222" s="38">
        <v>3</v>
      </c>
      <c r="C1222" s="38" t="s">
        <v>52</v>
      </c>
      <c r="D1222" s="8" t="str">
        <f t="shared" si="38"/>
        <v>Combustible Residual Intermedio - 380 (IFO - 380)</v>
      </c>
      <c r="E1222" s="44">
        <v>1294.0353220021564</v>
      </c>
      <c r="F1222" s="38" t="str">
        <f>VLOOKUP(D1222,EXPORT_CLASE!$A$2:$B$48,2,FALSE)</f>
        <v>Residuales</v>
      </c>
      <c r="G1222" s="38" t="s">
        <v>9</v>
      </c>
      <c r="H1222" s="38" t="str">
        <f t="shared" si="41"/>
        <v>01/3/2023</v>
      </c>
    </row>
    <row r="1223" spans="1:8" ht="15">
      <c r="A1223" s="38">
        <v>2023</v>
      </c>
      <c r="B1223" s="38">
        <v>3</v>
      </c>
      <c r="C1223" s="38" t="s">
        <v>64</v>
      </c>
      <c r="D1223" s="8" t="str">
        <f t="shared" si="38"/>
        <v>Turbo A-1</v>
      </c>
      <c r="E1223" s="44">
        <v>439.64322677926589</v>
      </c>
      <c r="F1223" s="38" t="str">
        <f>VLOOKUP(D1223,EXPORT_CLASE!$A$2:$B$48,2,FALSE)</f>
        <v>Keroturbo</v>
      </c>
      <c r="G1223" s="38" t="s">
        <v>9</v>
      </c>
      <c r="H1223" s="38" t="str">
        <f t="shared" si="41"/>
        <v>01/3/2023</v>
      </c>
    </row>
    <row r="1224" spans="1:8" ht="15">
      <c r="A1224" s="38">
        <v>2023</v>
      </c>
      <c r="B1224" s="38">
        <v>3</v>
      </c>
      <c r="C1224" s="38" t="s">
        <v>51</v>
      </c>
      <c r="D1224" s="8" t="str">
        <f t="shared" si="38"/>
        <v>Petroleo Industrial 6</v>
      </c>
      <c r="E1224" s="44">
        <v>766.74657126385148</v>
      </c>
      <c r="F1224" s="38" t="str">
        <f>VLOOKUP(D1224,EXPORT_CLASE!$A$2:$B$48,2,FALSE)</f>
        <v>Residuales</v>
      </c>
      <c r="G1224" s="38" t="s">
        <v>9</v>
      </c>
      <c r="H1224" s="38" t="str">
        <f t="shared" si="41"/>
        <v>01/3/2023</v>
      </c>
    </row>
    <row r="1225" spans="1:8" ht="15">
      <c r="A1225" s="38">
        <v>2023</v>
      </c>
      <c r="B1225" s="38">
        <v>3</v>
      </c>
      <c r="C1225" s="38" t="s">
        <v>26</v>
      </c>
      <c r="D1225" s="8" t="str">
        <f t="shared" si="38"/>
        <v>Aceites Lubricantes</v>
      </c>
      <c r="E1225" s="44">
        <v>14.95877100980881</v>
      </c>
      <c r="F1225" s="38" t="str">
        <f>VLOOKUP(D1225,EXPORT_CLASE!$A$2:$B$48,2,FALSE)</f>
        <v>Otros</v>
      </c>
      <c r="G1225" s="38" t="s">
        <v>9</v>
      </c>
      <c r="H1225" s="38" t="str">
        <f t="shared" si="41"/>
        <v>01/3/2023</v>
      </c>
    </row>
    <row r="1226" spans="1:8" ht="15">
      <c r="A1226" s="38">
        <v>2023</v>
      </c>
      <c r="B1226" s="38">
        <v>3</v>
      </c>
      <c r="C1226" s="38" t="s">
        <v>27</v>
      </c>
      <c r="D1226" s="8" t="str">
        <f t="shared" si="38"/>
        <v>Grasas Lubricantes</v>
      </c>
      <c r="E1226" s="44">
        <v>0.49481185112740333</v>
      </c>
      <c r="F1226" s="38" t="str">
        <f>VLOOKUP(D1226,EXPORT_CLASE!$A$2:$B$48,2,FALSE)</f>
        <v>Otros</v>
      </c>
      <c r="G1226" s="38" t="s">
        <v>9</v>
      </c>
      <c r="H1226" s="38" t="str">
        <f t="shared" si="41"/>
        <v>01/3/2023</v>
      </c>
    </row>
    <row r="1227" spans="1:8" ht="15">
      <c r="A1227" s="38">
        <v>2023</v>
      </c>
      <c r="B1227" s="38">
        <v>3</v>
      </c>
      <c r="C1227" s="38" t="s">
        <v>68</v>
      </c>
      <c r="D1227" s="8" t="str">
        <f t="shared" si="38"/>
        <v>Maine Gas Oil</v>
      </c>
      <c r="E1227" s="44">
        <v>0.63295263084755915</v>
      </c>
      <c r="F1227" s="38" t="str">
        <f>VLOOKUP(D1227,EXPORT_CLASE!$A$2:$B$48,2,FALSE)</f>
        <v>Gasolinas/Nafta</v>
      </c>
      <c r="G1227" s="38" t="s">
        <v>9</v>
      </c>
      <c r="H1227" s="38" t="str">
        <f t="shared" si="41"/>
        <v>01/3/2023</v>
      </c>
    </row>
    <row r="1228" spans="1:8" ht="15">
      <c r="A1228" s="38">
        <v>2023</v>
      </c>
      <c r="B1228" s="38">
        <v>3</v>
      </c>
      <c r="C1228" s="38" t="s">
        <v>8</v>
      </c>
      <c r="D1228" s="8" t="str">
        <f t="shared" si="38"/>
        <v>Crudo</v>
      </c>
      <c r="E1228" s="44">
        <v>813.8464846714586</v>
      </c>
      <c r="F1228" s="38" t="str">
        <f>VLOOKUP(D1228,EXPORT_CLASE!$A$2:$B$48,2,FALSE)</f>
        <v>Petróleo</v>
      </c>
      <c r="G1228" s="38" t="s">
        <v>9</v>
      </c>
      <c r="H1228" s="38" t="str">
        <f t="shared" si="41"/>
        <v>01/3/2023</v>
      </c>
    </row>
    <row r="1229" spans="1:8" ht="15">
      <c r="A1229" s="38">
        <v>2023</v>
      </c>
      <c r="B1229" s="38">
        <v>3</v>
      </c>
      <c r="C1229" s="38" t="s">
        <v>14</v>
      </c>
      <c r="D1229" s="8" t="str">
        <f>TRIM(C1229)</f>
        <v>Gasolina Natural</v>
      </c>
      <c r="E1229" s="44">
        <v>828.64654098005383</v>
      </c>
      <c r="F1229" s="38" t="str">
        <f>VLOOKUP(D1229,EXPORT_CLASE!$A$2:$B$48,2,FALSE)</f>
        <v>Gasolinas/Nafta</v>
      </c>
      <c r="G1229" s="38" t="s">
        <v>9</v>
      </c>
      <c r="H1229" s="38" t="str">
        <f t="shared" si="41"/>
        <v>01/3/2023</v>
      </c>
    </row>
    <row r="1230" spans="1:8" ht="15">
      <c r="A1230" s="38">
        <v>2023</v>
      </c>
      <c r="B1230" s="38">
        <v>4</v>
      </c>
      <c r="C1230" s="38" t="s">
        <v>49</v>
      </c>
      <c r="D1230" s="8" t="str">
        <f t="shared" si="38"/>
        <v>Gas Natural Licuado</v>
      </c>
      <c r="E1230" s="36">
        <v>2603.6756321719099</v>
      </c>
      <c r="F1230" s="38" t="str">
        <f>VLOOKUP(D1230,EXPORT_CLASE!$A$2:$B$48,2,FALSE)</f>
        <v>Gas Natural Licuado (GNL)</v>
      </c>
      <c r="G1230" s="38" t="s">
        <v>9</v>
      </c>
      <c r="H1230" s="45">
        <v>45017</v>
      </c>
    </row>
    <row r="1231" spans="1:8" ht="29.25" customHeight="1">
      <c r="A1231" s="38">
        <v>2023</v>
      </c>
      <c r="B1231" s="38">
        <v>4</v>
      </c>
      <c r="C1231" s="38" t="s">
        <v>52</v>
      </c>
      <c r="D1231" s="8" t="str">
        <f t="shared" si="38"/>
        <v>Combustible Residual Intermedio - 380 (IFO - 380)</v>
      </c>
      <c r="E1231" s="37">
        <v>339.38894375883802</v>
      </c>
      <c r="F1231" s="38" t="str">
        <f>VLOOKUP(D1231,EXPORT_CLASE!$A$2:$B$48,2,FALSE)</f>
        <v>Residuales</v>
      </c>
      <c r="G1231" s="38" t="s">
        <v>9</v>
      </c>
      <c r="H1231" s="45">
        <v>45017</v>
      </c>
    </row>
    <row r="1232" spans="1:8" ht="15">
      <c r="A1232" s="38">
        <v>2023</v>
      </c>
      <c r="B1232" s="38">
        <v>4</v>
      </c>
      <c r="C1232" s="38" t="s">
        <v>53</v>
      </c>
      <c r="D1232" s="8" t="str">
        <f t="shared" si="38"/>
        <v>Solventes</v>
      </c>
      <c r="E1232" s="37">
        <v>1.14845988122E-2</v>
      </c>
      <c r="F1232" s="38" t="str">
        <f>VLOOKUP(D1232,EXPORT_CLASE!$A$2:$B$48,2,FALSE)</f>
        <v>Otros</v>
      </c>
      <c r="G1232" s="38" t="s">
        <v>9</v>
      </c>
      <c r="H1232" s="45">
        <v>45017</v>
      </c>
    </row>
    <row r="1233" spans="1:8" ht="15">
      <c r="A1233" s="38">
        <v>2023</v>
      </c>
      <c r="B1233" s="38">
        <v>4</v>
      </c>
      <c r="C1233" s="38" t="s">
        <v>64</v>
      </c>
      <c r="D1233" s="8" t="str">
        <f t="shared" si="38"/>
        <v>Turbo A-1</v>
      </c>
      <c r="E1233" s="37">
        <v>418.13867228741702</v>
      </c>
      <c r="F1233" s="38" t="str">
        <f>VLOOKUP(D1233,EXPORT_CLASE!$A$2:$B$48,2,FALSE)</f>
        <v>Keroturbo</v>
      </c>
      <c r="G1233" s="38" t="s">
        <v>9</v>
      </c>
      <c r="H1233" s="45">
        <v>45017</v>
      </c>
    </row>
    <row r="1234" spans="1:8" ht="15">
      <c r="A1234" s="38">
        <v>2023</v>
      </c>
      <c r="B1234" s="38">
        <v>4</v>
      </c>
      <c r="C1234" s="38" t="s">
        <v>51</v>
      </c>
      <c r="D1234" s="8" t="str">
        <f t="shared" si="38"/>
        <v>Petroleo Industrial 6</v>
      </c>
      <c r="E1234" s="37">
        <v>499.41106607151801</v>
      </c>
      <c r="F1234" s="38" t="str">
        <f>VLOOKUP(D1234,EXPORT_CLASE!$A$2:$B$48,2,FALSE)</f>
        <v>Residuales</v>
      </c>
      <c r="G1234" s="38" t="s">
        <v>9</v>
      </c>
      <c r="H1234" s="45">
        <v>45017</v>
      </c>
    </row>
    <row r="1235" spans="1:8" ht="15">
      <c r="A1235" s="38">
        <v>2023</v>
      </c>
      <c r="B1235" s="38">
        <v>4</v>
      </c>
      <c r="C1235" s="38" t="s">
        <v>26</v>
      </c>
      <c r="D1235" s="8" t="str">
        <f t="shared" si="38"/>
        <v>Aceites Lubricantes</v>
      </c>
      <c r="E1235" s="37">
        <v>10.443096331150601</v>
      </c>
      <c r="F1235" s="38" t="str">
        <f>VLOOKUP(D1235,EXPORT_CLASE!$A$2:$B$48,2,FALSE)</f>
        <v>Otros</v>
      </c>
      <c r="G1235" s="38" t="s">
        <v>9</v>
      </c>
      <c r="H1235" s="45">
        <v>45017</v>
      </c>
    </row>
    <row r="1236" spans="1:8" ht="15">
      <c r="A1236" s="38">
        <v>2023</v>
      </c>
      <c r="B1236" s="38">
        <v>4</v>
      </c>
      <c r="C1236" s="38" t="s">
        <v>27</v>
      </c>
      <c r="D1236" s="8" t="str">
        <f t="shared" si="38"/>
        <v>Grasas Lubricantes</v>
      </c>
      <c r="E1236" s="37">
        <v>0.6795372518467</v>
      </c>
      <c r="F1236" s="38" t="str">
        <f>VLOOKUP(D1236,EXPORT_CLASE!$A$2:$B$48,2,FALSE)</f>
        <v>Otros</v>
      </c>
      <c r="G1236" s="38" t="s">
        <v>9</v>
      </c>
      <c r="H1236" s="45">
        <v>45017</v>
      </c>
    </row>
    <row r="1237" spans="1:8" ht="15">
      <c r="A1237" s="38">
        <v>2023</v>
      </c>
      <c r="B1237" s="38">
        <v>4</v>
      </c>
      <c r="C1237" s="38" t="s">
        <v>8</v>
      </c>
      <c r="D1237" s="8" t="str">
        <f t="shared" si="38"/>
        <v>Crudo</v>
      </c>
      <c r="E1237" s="36">
        <v>721.998311082285</v>
      </c>
      <c r="F1237" s="38" t="str">
        <f>VLOOKUP(D1237,EXPORT_CLASE!$A$2:$B$48,2,FALSE)</f>
        <v>Petróleo</v>
      </c>
      <c r="G1237" s="38" t="s">
        <v>9</v>
      </c>
      <c r="H1237" s="45">
        <v>45017</v>
      </c>
    </row>
    <row r="1238" spans="1:8" ht="15">
      <c r="A1238" s="38">
        <v>2023</v>
      </c>
      <c r="B1238" s="38">
        <v>4</v>
      </c>
      <c r="C1238" s="38" t="s">
        <v>14</v>
      </c>
      <c r="D1238" s="8" t="str">
        <f t="shared" si="38"/>
        <v>Gasolina Natural</v>
      </c>
      <c r="E1238" s="37">
        <v>1135.2013978897901</v>
      </c>
      <c r="F1238" s="38" t="str">
        <f>VLOOKUP(D1238,EXPORT_CLASE!$A$2:$B$48,2,FALSE)</f>
        <v>Gasolinas/Nafta</v>
      </c>
      <c r="G1238" s="38" t="s">
        <v>9</v>
      </c>
      <c r="H1238" s="45">
        <v>45017</v>
      </c>
    </row>
    <row r="1239" spans="1:8" ht="15">
      <c r="A1239" s="38">
        <v>2023</v>
      </c>
      <c r="B1239" s="38">
        <v>4</v>
      </c>
      <c r="C1239" s="38" t="s">
        <v>67</v>
      </c>
      <c r="D1239" s="8" t="str">
        <f t="shared" si="38"/>
        <v>Diesel 2</v>
      </c>
      <c r="E1239" s="37">
        <v>0.23940834740940001</v>
      </c>
      <c r="F1239" s="38" t="str">
        <f>VLOOKUP(D1239,EXPORT_CLASE!$A$2:$B$48,2,FALSE)</f>
        <v>Diesel 2/DB5</v>
      </c>
      <c r="G1239" s="38" t="s">
        <v>9</v>
      </c>
      <c r="H1239" s="45">
        <v>45017</v>
      </c>
    </row>
    <row r="1240" spans="1:8" ht="15">
      <c r="A1240" s="38">
        <v>2023</v>
      </c>
      <c r="B1240" s="38">
        <v>5</v>
      </c>
      <c r="C1240" s="24" t="s">
        <v>49</v>
      </c>
      <c r="D1240" s="8" t="str">
        <f t="shared" si="38"/>
        <v>Gas Natural Licuado</v>
      </c>
      <c r="E1240" s="36">
        <v>2740.5836533275801</v>
      </c>
      <c r="F1240" s="38" t="str">
        <f>VLOOKUP(D1240,EXPORT_CLASE!$A$2:$B$48,2,FALSE)</f>
        <v>Gas Natural Licuado (GNL)</v>
      </c>
      <c r="G1240" s="38" t="s">
        <v>9</v>
      </c>
      <c r="H1240" s="45">
        <v>45047</v>
      </c>
    </row>
    <row r="1241" spans="1:8" ht="30.75">
      <c r="A1241" s="38">
        <v>2023</v>
      </c>
      <c r="B1241" s="38">
        <v>5</v>
      </c>
      <c r="C1241" s="25" t="s">
        <v>52</v>
      </c>
      <c r="D1241" s="8" t="str">
        <f t="shared" si="38"/>
        <v>Combustible Residual Intermedio - 380 (IFO - 380)</v>
      </c>
      <c r="E1241" s="37">
        <v>406.45251536448001</v>
      </c>
      <c r="F1241" s="38" t="str">
        <f>VLOOKUP(D1241,EXPORT_CLASE!$A$2:$B$48,2,FALSE)</f>
        <v>Residuales</v>
      </c>
      <c r="G1241" s="38" t="s">
        <v>9</v>
      </c>
      <c r="H1241" s="45">
        <v>45047</v>
      </c>
    </row>
    <row r="1242" spans="1:8" ht="15">
      <c r="A1242" s="38">
        <v>2023</v>
      </c>
      <c r="B1242" s="38">
        <v>5</v>
      </c>
      <c r="C1242" s="25" t="s">
        <v>64</v>
      </c>
      <c r="D1242" s="8" t="str">
        <f t="shared" si="38"/>
        <v>Turbo A-1</v>
      </c>
      <c r="E1242" s="37">
        <v>331.43771745401</v>
      </c>
      <c r="F1242" s="38" t="str">
        <f>VLOOKUP(D1242,EXPORT_CLASE!$A$2:$B$48,2,FALSE)</f>
        <v>Keroturbo</v>
      </c>
      <c r="G1242" s="38" t="s">
        <v>9</v>
      </c>
      <c r="H1242" s="45">
        <v>45047</v>
      </c>
    </row>
    <row r="1243" spans="1:8" ht="15">
      <c r="A1243" s="38">
        <v>2023</v>
      </c>
      <c r="B1243" s="38">
        <v>5</v>
      </c>
      <c r="C1243" s="25" t="s">
        <v>51</v>
      </c>
      <c r="D1243" s="8" t="str">
        <f t="shared" si="38"/>
        <v>Petroleo Industrial 6</v>
      </c>
      <c r="E1243" s="37">
        <v>983.01007245444998</v>
      </c>
      <c r="F1243" s="38" t="str">
        <f>VLOOKUP(D1243,EXPORT_CLASE!$A$2:$B$48,2,FALSE)</f>
        <v>Residuales</v>
      </c>
      <c r="G1243" s="38" t="s">
        <v>9</v>
      </c>
      <c r="H1243" s="45">
        <v>45047</v>
      </c>
    </row>
    <row r="1244" spans="1:8" ht="15">
      <c r="A1244" s="38">
        <v>2023</v>
      </c>
      <c r="B1244" s="38">
        <v>5</v>
      </c>
      <c r="C1244" s="25" t="s">
        <v>26</v>
      </c>
      <c r="D1244" s="8" t="str">
        <f t="shared" si="38"/>
        <v>Aceites Lubricantes</v>
      </c>
      <c r="E1244" s="37">
        <v>12.07550780505</v>
      </c>
      <c r="F1244" s="38" t="str">
        <f>VLOOKUP(D1244,EXPORT_CLASE!$A$2:$B$48,2,FALSE)</f>
        <v>Otros</v>
      </c>
      <c r="G1244" s="38" t="s">
        <v>9</v>
      </c>
      <c r="H1244" s="45">
        <v>45047</v>
      </c>
    </row>
    <row r="1245" spans="1:8" ht="15">
      <c r="A1245" s="38">
        <v>2023</v>
      </c>
      <c r="B1245" s="38">
        <v>5</v>
      </c>
      <c r="C1245" s="25" t="s">
        <v>27</v>
      </c>
      <c r="D1245" s="8" t="str">
        <f t="shared" si="38"/>
        <v>Grasas Lubricantes</v>
      </c>
      <c r="E1245" s="37">
        <v>0.32280018486000001</v>
      </c>
      <c r="F1245" s="38" t="str">
        <f>VLOOKUP(D1245,EXPORT_CLASE!$A$2:$B$48,2,FALSE)</f>
        <v>Otros</v>
      </c>
      <c r="G1245" s="38" t="s">
        <v>9</v>
      </c>
      <c r="H1245" s="45">
        <v>45047</v>
      </c>
    </row>
    <row r="1246" spans="1:8" ht="15">
      <c r="A1246" s="38">
        <v>2023</v>
      </c>
      <c r="B1246" s="38">
        <v>5</v>
      </c>
      <c r="C1246" s="24" t="s">
        <v>8</v>
      </c>
      <c r="D1246" s="8" t="str">
        <f t="shared" si="38"/>
        <v>Crudo</v>
      </c>
      <c r="E1246" s="36">
        <v>953.83221643521995</v>
      </c>
      <c r="F1246" s="38" t="str">
        <f>VLOOKUP(D1246,EXPORT_CLASE!$A$2:$B$48,2,FALSE)</f>
        <v>Petróleo</v>
      </c>
      <c r="G1246" s="38" t="s">
        <v>9</v>
      </c>
      <c r="H1246" s="45">
        <v>45047</v>
      </c>
    </row>
    <row r="1247" spans="1:8" ht="15">
      <c r="A1247" s="38">
        <v>2023</v>
      </c>
      <c r="B1247" s="38">
        <v>5</v>
      </c>
      <c r="C1247" s="25" t="s">
        <v>14</v>
      </c>
      <c r="D1247" s="8" t="str">
        <f t="shared" si="38"/>
        <v>Gasolina Natural</v>
      </c>
      <c r="E1247" s="37">
        <v>858.60281505048999</v>
      </c>
      <c r="F1247" s="38" t="str">
        <f>VLOOKUP(D1247,EXPORT_CLASE!$A$2:$B$48,2,FALSE)</f>
        <v>Gasolinas/Nafta</v>
      </c>
      <c r="G1247" s="38" t="s">
        <v>9</v>
      </c>
      <c r="H1247" s="45">
        <v>45047</v>
      </c>
    </row>
    <row r="1248" spans="1:8" ht="15">
      <c r="A1248" s="38">
        <v>2023</v>
      </c>
      <c r="B1248" s="38">
        <v>5</v>
      </c>
      <c r="C1248" s="25" t="s">
        <v>55</v>
      </c>
      <c r="D1248" s="8" t="str">
        <f t="shared" si="38"/>
        <v>Diesel Ultra Bajo en Azufre (ULSD)</v>
      </c>
      <c r="E1248" s="37">
        <v>0.22374316143</v>
      </c>
      <c r="F1248" s="38" t="str">
        <f>VLOOKUP(D1248,EXPORT_CLASE!$A$2:$B$48,2,FALSE)</f>
        <v>Diesel 2/DB5</v>
      </c>
      <c r="G1248" s="38" t="s">
        <v>9</v>
      </c>
      <c r="H1248" s="45">
        <v>45047</v>
      </c>
    </row>
    <row r="1249" spans="1:8" ht="15">
      <c r="A1249" s="38">
        <v>2023</v>
      </c>
      <c r="B1249" s="38">
        <v>6</v>
      </c>
      <c r="C1249" s="24" t="s">
        <v>49</v>
      </c>
      <c r="D1249" s="8" t="str">
        <f t="shared" si="38"/>
        <v>Gas Natural Licuado</v>
      </c>
      <c r="E1249" s="36">
        <v>2768.95741132183</v>
      </c>
      <c r="F1249" s="38" t="str">
        <f>VLOOKUP(D1249,EXPORT_CLASE!$A$2:$B$48,2,FALSE)</f>
        <v>Gas Natural Licuado (GNL)</v>
      </c>
      <c r="G1249" s="38" t="s">
        <v>9</v>
      </c>
      <c r="H1249" s="45">
        <v>45078</v>
      </c>
    </row>
    <row r="1250" spans="1:8" ht="30.75">
      <c r="A1250" s="38">
        <v>2023</v>
      </c>
      <c r="B1250" s="38">
        <v>6</v>
      </c>
      <c r="C1250" s="25" t="s">
        <v>52</v>
      </c>
      <c r="D1250" s="8" t="str">
        <f t="shared" si="38"/>
        <v>Combustible Residual Intermedio - 380 (IFO - 380)</v>
      </c>
      <c r="E1250" s="37">
        <v>517.37928756968995</v>
      </c>
      <c r="F1250" s="38" t="str">
        <f>VLOOKUP(D1250,EXPORT_CLASE!$A$2:$B$48,2,FALSE)</f>
        <v>Residuales</v>
      </c>
      <c r="G1250" s="38" t="s">
        <v>9</v>
      </c>
      <c r="H1250" s="45">
        <v>45078</v>
      </c>
    </row>
    <row r="1251" spans="1:8" ht="15">
      <c r="A1251" s="38">
        <v>2023</v>
      </c>
      <c r="B1251" s="38">
        <v>6</v>
      </c>
      <c r="C1251" s="30" t="s">
        <v>64</v>
      </c>
      <c r="D1251" s="8" t="str">
        <f t="shared" si="38"/>
        <v>Turbo A-1</v>
      </c>
      <c r="E1251" s="37">
        <v>479.19081290593999</v>
      </c>
      <c r="F1251" s="38" t="str">
        <f>VLOOKUP(D1251,EXPORT_CLASE!$A$2:$B$48,2,FALSE)</f>
        <v>Keroturbo</v>
      </c>
      <c r="G1251" s="38" t="s">
        <v>9</v>
      </c>
      <c r="H1251" s="45">
        <v>45078</v>
      </c>
    </row>
    <row r="1252" spans="1:8" ht="15">
      <c r="A1252" s="38">
        <v>2023</v>
      </c>
      <c r="B1252" s="38">
        <v>6</v>
      </c>
      <c r="C1252" s="24" t="s">
        <v>51</v>
      </c>
      <c r="D1252" s="8" t="str">
        <f t="shared" ref="D1252:D1273" si="42">TRIM(C1252)</f>
        <v>Petroleo Industrial 6</v>
      </c>
      <c r="E1252" s="37">
        <v>1231.00042083021</v>
      </c>
      <c r="F1252" s="38" t="str">
        <f>VLOOKUP(D1252,EXPORT_CLASE!$A$2:$B$48,2,FALSE)</f>
        <v>Residuales</v>
      </c>
      <c r="G1252" s="38" t="s">
        <v>9</v>
      </c>
      <c r="H1252" s="45">
        <v>45078</v>
      </c>
    </row>
    <row r="1253" spans="1:8" ht="15">
      <c r="A1253" s="38">
        <v>2023</v>
      </c>
      <c r="B1253" s="38">
        <v>6</v>
      </c>
      <c r="C1253" s="25" t="s">
        <v>26</v>
      </c>
      <c r="D1253" s="8" t="str">
        <f t="shared" si="42"/>
        <v>Aceites Lubricantes</v>
      </c>
      <c r="E1253" s="37">
        <v>10.14870782231</v>
      </c>
      <c r="F1253" s="38" t="str">
        <f>VLOOKUP(D1253,EXPORT_CLASE!$A$2:$B$48,2,FALSE)</f>
        <v>Otros</v>
      </c>
      <c r="G1253" s="38" t="s">
        <v>9</v>
      </c>
      <c r="H1253" s="45">
        <v>45078</v>
      </c>
    </row>
    <row r="1254" spans="1:8" ht="15">
      <c r="A1254" s="38">
        <v>2023</v>
      </c>
      <c r="B1254" s="38">
        <v>6</v>
      </c>
      <c r="C1254" s="25" t="s">
        <v>27</v>
      </c>
      <c r="D1254" s="8" t="str">
        <f t="shared" si="42"/>
        <v>Grasas Lubricantes</v>
      </c>
      <c r="E1254" s="37">
        <v>0.4344895668</v>
      </c>
      <c r="F1254" s="38" t="str">
        <f>VLOOKUP(D1254,EXPORT_CLASE!$A$2:$B$48,2,FALSE)</f>
        <v>Otros</v>
      </c>
      <c r="G1254" s="38" t="s">
        <v>9</v>
      </c>
      <c r="H1254" s="45">
        <v>45078</v>
      </c>
    </row>
    <row r="1255" spans="1:8" ht="15">
      <c r="A1255" s="38">
        <v>2023</v>
      </c>
      <c r="B1255" s="38">
        <v>6</v>
      </c>
      <c r="C1255" s="24" t="s">
        <v>8</v>
      </c>
      <c r="D1255" s="8" t="str">
        <f t="shared" si="42"/>
        <v>Crudo</v>
      </c>
      <c r="E1255" s="36">
        <v>218.486961443426</v>
      </c>
      <c r="F1255" s="38" t="str">
        <f>VLOOKUP(D1255,EXPORT_CLASE!$A$2:$B$48,2,FALSE)</f>
        <v>Petróleo</v>
      </c>
      <c r="G1255" s="38" t="s">
        <v>9</v>
      </c>
      <c r="H1255" s="45">
        <v>45078</v>
      </c>
    </row>
    <row r="1256" spans="1:8" ht="15">
      <c r="A1256" s="38">
        <v>2023</v>
      </c>
      <c r="B1256" s="38">
        <v>6</v>
      </c>
      <c r="C1256" s="25" t="s">
        <v>14</v>
      </c>
      <c r="D1256" s="8" t="str">
        <f t="shared" si="42"/>
        <v>Gasolina Natural</v>
      </c>
      <c r="E1256" s="37">
        <v>916.24850001557297</v>
      </c>
      <c r="F1256" s="38" t="str">
        <f>VLOOKUP(D1256,EXPORT_CLASE!$A$2:$B$48,2,FALSE)</f>
        <v>Gasolinas/Nafta</v>
      </c>
      <c r="G1256" s="38" t="s">
        <v>9</v>
      </c>
      <c r="H1256" s="45">
        <v>45078</v>
      </c>
    </row>
    <row r="1257" spans="1:8" ht="15">
      <c r="A1257" s="38">
        <v>2023</v>
      </c>
      <c r="B1257" s="38">
        <v>6</v>
      </c>
      <c r="C1257" s="31" t="s">
        <v>55</v>
      </c>
      <c r="D1257" s="8" t="str">
        <f t="shared" si="42"/>
        <v>Diesel Ultra Bajo en Azufre (ULSD)</v>
      </c>
      <c r="E1257" s="37">
        <v>0.22477168373799999</v>
      </c>
      <c r="F1257" s="38" t="str">
        <f>VLOOKUP(D1257,EXPORT_CLASE!$A$2:$B$48,2,FALSE)</f>
        <v>Diesel 2/DB5</v>
      </c>
      <c r="G1257" s="38" t="s">
        <v>9</v>
      </c>
      <c r="H1257" s="45">
        <v>45078</v>
      </c>
    </row>
    <row r="1258" spans="1:8" ht="15">
      <c r="A1258" s="38">
        <v>2023</v>
      </c>
      <c r="B1258" s="38">
        <v>7</v>
      </c>
      <c r="C1258" s="24" t="s">
        <v>49</v>
      </c>
      <c r="D1258" s="8" t="str">
        <f t="shared" si="42"/>
        <v>Gas Natural Licuado</v>
      </c>
      <c r="E1258" s="36">
        <v>1201.86410631794</v>
      </c>
      <c r="F1258" s="38" t="str">
        <f>VLOOKUP(D1258,EXPORT_CLASE!$A$2:$B$48,2,FALSE)</f>
        <v>Gas Natural Licuado (GNL)</v>
      </c>
      <c r="G1258" s="38" t="s">
        <v>9</v>
      </c>
      <c r="H1258" s="45">
        <v>45108</v>
      </c>
    </row>
    <row r="1259" spans="1:8" ht="30.75">
      <c r="A1259" s="38">
        <v>2023</v>
      </c>
      <c r="B1259" s="38">
        <v>7</v>
      </c>
      <c r="C1259" s="25" t="s">
        <v>52</v>
      </c>
      <c r="D1259" s="8" t="str">
        <f t="shared" si="42"/>
        <v>Combustible Residual Intermedio - 380 (IFO - 380)</v>
      </c>
      <c r="E1259" s="37">
        <v>438.04854673363297</v>
      </c>
      <c r="F1259" s="38" t="str">
        <f>VLOOKUP(D1259,EXPORT_CLASE!$A$2:$B$48,2,FALSE)</f>
        <v>Residuales</v>
      </c>
      <c r="G1259" s="38" t="s">
        <v>9</v>
      </c>
      <c r="H1259" s="45">
        <v>45108</v>
      </c>
    </row>
    <row r="1260" spans="1:8" ht="15">
      <c r="A1260" s="38">
        <v>2023</v>
      </c>
      <c r="B1260" s="38">
        <v>7</v>
      </c>
      <c r="C1260" s="30" t="s">
        <v>64</v>
      </c>
      <c r="D1260" s="8" t="str">
        <f t="shared" si="42"/>
        <v>Turbo A-1</v>
      </c>
      <c r="E1260" s="37">
        <v>373.34048199390202</v>
      </c>
      <c r="F1260" s="38" t="str">
        <f>VLOOKUP(D1260,EXPORT_CLASE!$A$2:$B$48,2,FALSE)</f>
        <v>Keroturbo</v>
      </c>
      <c r="G1260" s="38" t="s">
        <v>9</v>
      </c>
      <c r="H1260" s="45">
        <v>45108</v>
      </c>
    </row>
    <row r="1261" spans="1:8" ht="15">
      <c r="A1261" s="38">
        <v>2023</v>
      </c>
      <c r="B1261" s="38">
        <v>7</v>
      </c>
      <c r="C1261" s="24" t="s">
        <v>51</v>
      </c>
      <c r="D1261" s="8" t="str">
        <f t="shared" si="42"/>
        <v>Petroleo Industrial 6</v>
      </c>
      <c r="E1261" s="37">
        <v>1127.76678765067</v>
      </c>
      <c r="F1261" s="38" t="str">
        <f>VLOOKUP(D1261,EXPORT_CLASE!$A$2:$B$48,2,FALSE)</f>
        <v>Residuales</v>
      </c>
      <c r="G1261" s="38" t="s">
        <v>9</v>
      </c>
      <c r="H1261" s="45">
        <v>45108</v>
      </c>
    </row>
    <row r="1262" spans="1:8" ht="15">
      <c r="A1262" s="38">
        <v>2023</v>
      </c>
      <c r="B1262" s="38">
        <v>7</v>
      </c>
      <c r="C1262" s="25" t="s">
        <v>26</v>
      </c>
      <c r="D1262" s="8" t="str">
        <f t="shared" si="42"/>
        <v>Aceites Lubricantes</v>
      </c>
      <c r="E1262" s="37">
        <v>7.8961634451637996</v>
      </c>
      <c r="F1262" s="38" t="str">
        <f>VLOOKUP(D1262,EXPORT_CLASE!$A$2:$B$48,2,FALSE)</f>
        <v>Otros</v>
      </c>
      <c r="G1262" s="38" t="s">
        <v>9</v>
      </c>
      <c r="H1262" s="45">
        <v>45108</v>
      </c>
    </row>
    <row r="1263" spans="1:8" ht="15">
      <c r="A1263" s="38">
        <v>2023</v>
      </c>
      <c r="B1263" s="38">
        <v>7</v>
      </c>
      <c r="C1263" s="25" t="s">
        <v>27</v>
      </c>
      <c r="D1263" s="8" t="str">
        <f t="shared" si="42"/>
        <v>Grasas Lubricantes</v>
      </c>
      <c r="E1263" s="37">
        <v>0.50401349771360004</v>
      </c>
      <c r="F1263" s="38" t="str">
        <f>VLOOKUP(D1263,EXPORT_CLASE!$A$2:$B$48,2,FALSE)</f>
        <v>Otros</v>
      </c>
      <c r="G1263" s="38" t="s">
        <v>9</v>
      </c>
      <c r="H1263" s="45">
        <v>45108</v>
      </c>
    </row>
    <row r="1264" spans="1:8" ht="15">
      <c r="A1264" s="38">
        <v>2023</v>
      </c>
      <c r="B1264" s="38">
        <v>7</v>
      </c>
      <c r="C1264" s="24" t="s">
        <v>8</v>
      </c>
      <c r="D1264" s="8" t="str">
        <f t="shared" si="42"/>
        <v>Crudo</v>
      </c>
      <c r="E1264" s="36">
        <v>435.13993310536102</v>
      </c>
      <c r="F1264" s="38" t="str">
        <f>VLOOKUP(D1264,EXPORT_CLASE!$A$2:$B$48,2,FALSE)</f>
        <v>Petróleo</v>
      </c>
      <c r="G1264" s="38" t="s">
        <v>9</v>
      </c>
      <c r="H1264" s="45">
        <v>45108</v>
      </c>
    </row>
    <row r="1265" spans="1:8" ht="15">
      <c r="A1265" s="38">
        <v>2023</v>
      </c>
      <c r="B1265" s="38">
        <v>7</v>
      </c>
      <c r="C1265" s="25" t="s">
        <v>14</v>
      </c>
      <c r="D1265" s="8" t="str">
        <f t="shared" si="42"/>
        <v>Gasolina Natural</v>
      </c>
      <c r="E1265" s="37">
        <v>709.46105898903897</v>
      </c>
      <c r="F1265" s="38" t="str">
        <f>VLOOKUP(D1265,EXPORT_CLASE!$A$2:$B$48,2,FALSE)</f>
        <v>Gasolinas/Nafta</v>
      </c>
      <c r="G1265" s="38" t="s">
        <v>9</v>
      </c>
      <c r="H1265" s="45">
        <v>45108</v>
      </c>
    </row>
    <row r="1266" spans="1:8" ht="15">
      <c r="A1266" s="38">
        <v>2023</v>
      </c>
      <c r="B1266" s="38">
        <v>8</v>
      </c>
      <c r="C1266" s="24" t="s">
        <v>49</v>
      </c>
      <c r="D1266" s="8" t="str">
        <f t="shared" si="42"/>
        <v>Gas Natural Licuado</v>
      </c>
      <c r="E1266" s="36">
        <v>1101.85338952597</v>
      </c>
      <c r="F1266" s="38" t="str">
        <f>VLOOKUP(D1266,EXPORT_CLASE!$A$2:$B$48,2,FALSE)</f>
        <v>Gas Natural Licuado (GNL)</v>
      </c>
      <c r="G1266" s="38" t="s">
        <v>9</v>
      </c>
      <c r="H1266" s="45">
        <v>45139</v>
      </c>
    </row>
    <row r="1267" spans="1:8" ht="30.75">
      <c r="A1267" s="38">
        <v>2023</v>
      </c>
      <c r="B1267" s="38">
        <v>8</v>
      </c>
      <c r="C1267" s="25" t="s">
        <v>52</v>
      </c>
      <c r="D1267" s="8" t="str">
        <f t="shared" si="42"/>
        <v>Combustible Residual Intermedio - 380 (IFO - 380)</v>
      </c>
      <c r="E1267" s="37">
        <v>862.69245060237802</v>
      </c>
      <c r="F1267" s="38" t="str">
        <f>VLOOKUP(D1267,EXPORT_CLASE!$A$2:$B$48,2,FALSE)</f>
        <v>Residuales</v>
      </c>
      <c r="G1267" s="38" t="s">
        <v>9</v>
      </c>
      <c r="H1267" s="45">
        <v>45139</v>
      </c>
    </row>
    <row r="1268" spans="1:8" ht="15">
      <c r="A1268" s="38">
        <v>2023</v>
      </c>
      <c r="B1268" s="38">
        <v>8</v>
      </c>
      <c r="C1268" s="30" t="s">
        <v>64</v>
      </c>
      <c r="D1268" s="8" t="str">
        <f t="shared" si="42"/>
        <v>Turbo A-1</v>
      </c>
      <c r="E1268" s="37">
        <v>480.046338823773</v>
      </c>
      <c r="F1268" s="38" t="str">
        <f>VLOOKUP(D1268,EXPORT_CLASE!$A$2:$B$48,2,FALSE)</f>
        <v>Keroturbo</v>
      </c>
      <c r="G1268" s="38" t="s">
        <v>9</v>
      </c>
      <c r="H1268" s="45">
        <v>45139</v>
      </c>
    </row>
    <row r="1269" spans="1:8" ht="15">
      <c r="A1269" s="38">
        <v>2023</v>
      </c>
      <c r="B1269" s="38">
        <v>8</v>
      </c>
      <c r="C1269" s="24" t="s">
        <v>51</v>
      </c>
      <c r="D1269" s="8" t="str">
        <f t="shared" si="42"/>
        <v>Petroleo Industrial 6</v>
      </c>
      <c r="E1269" s="37">
        <v>639.17767574157801</v>
      </c>
      <c r="F1269" s="38" t="str">
        <f>VLOOKUP(D1269,EXPORT_CLASE!$A$2:$B$48,2,FALSE)</f>
        <v>Residuales</v>
      </c>
      <c r="G1269" s="38" t="s">
        <v>9</v>
      </c>
      <c r="H1269" s="45">
        <v>45139</v>
      </c>
    </row>
    <row r="1270" spans="1:8" ht="15">
      <c r="A1270" s="38">
        <v>2023</v>
      </c>
      <c r="B1270" s="38">
        <v>8</v>
      </c>
      <c r="C1270" s="25" t="s">
        <v>26</v>
      </c>
      <c r="D1270" s="8" t="str">
        <f t="shared" si="42"/>
        <v>Aceites Lubricantes</v>
      </c>
      <c r="E1270" s="37">
        <v>8.5114032443011993</v>
      </c>
      <c r="F1270" s="38" t="str">
        <f>VLOOKUP(D1270,EXPORT_CLASE!$A$2:$B$48,2,FALSE)</f>
        <v>Otros</v>
      </c>
      <c r="G1270" s="38" t="s">
        <v>9</v>
      </c>
      <c r="H1270" s="45">
        <v>45139</v>
      </c>
    </row>
    <row r="1271" spans="1:8" ht="15">
      <c r="A1271" s="38">
        <v>2023</v>
      </c>
      <c r="B1271" s="38">
        <v>8</v>
      </c>
      <c r="C1271" s="25" t="s">
        <v>27</v>
      </c>
      <c r="D1271" s="8" t="str">
        <f t="shared" si="42"/>
        <v>Grasas Lubricantes</v>
      </c>
      <c r="E1271" s="37">
        <v>0.78057478258839996</v>
      </c>
      <c r="F1271" s="38" t="str">
        <f>VLOOKUP(D1271,EXPORT_CLASE!$A$2:$B$48,2,FALSE)</f>
        <v>Otros</v>
      </c>
      <c r="G1271" s="38" t="s">
        <v>9</v>
      </c>
      <c r="H1271" s="45">
        <v>45139</v>
      </c>
    </row>
    <row r="1272" spans="1:8" ht="15">
      <c r="A1272" s="38">
        <v>2023</v>
      </c>
      <c r="B1272" s="38">
        <v>8</v>
      </c>
      <c r="C1272" s="24" t="s">
        <v>8</v>
      </c>
      <c r="D1272" s="8" t="str">
        <f t="shared" si="42"/>
        <v>Crudo</v>
      </c>
      <c r="E1272" s="36">
        <v>342.31295413716703</v>
      </c>
      <c r="F1272" s="38" t="str">
        <f>VLOOKUP(D1272,EXPORT_CLASE!$A$2:$B$48,2,FALSE)</f>
        <v>Petróleo</v>
      </c>
      <c r="G1272" s="38" t="s">
        <v>9</v>
      </c>
      <c r="H1272" s="45">
        <v>45139</v>
      </c>
    </row>
    <row r="1273" spans="1:8" ht="15">
      <c r="A1273" s="38">
        <v>2023</v>
      </c>
      <c r="B1273" s="38">
        <v>8</v>
      </c>
      <c r="C1273" s="25" t="s">
        <v>14</v>
      </c>
      <c r="D1273" s="8" t="str">
        <f t="shared" si="42"/>
        <v>Gasolina Natural</v>
      </c>
      <c r="E1273" s="37">
        <v>527.76699898292895</v>
      </c>
      <c r="F1273" s="38" t="str">
        <f>VLOOKUP(D1273,EXPORT_CLASE!$A$2:$B$48,2,FALSE)</f>
        <v>Gasolinas/Nafta</v>
      </c>
      <c r="G1273" s="38" t="s">
        <v>9</v>
      </c>
      <c r="H1273" s="45">
        <v>45139</v>
      </c>
    </row>
    <row r="1274" spans="1:8" ht="15">
      <c r="A1274" s="38"/>
      <c r="B1274" s="38"/>
      <c r="C1274" s="38"/>
      <c r="D1274" s="8"/>
      <c r="E1274" s="38"/>
      <c r="F1274" s="38"/>
      <c r="G1274" s="38"/>
      <c r="H1274" s="38"/>
    </row>
    <row r="1275" spans="1:8" ht="15">
      <c r="A1275" s="38"/>
      <c r="B1275" s="38"/>
      <c r="C1275" s="38"/>
      <c r="D1275" s="8"/>
      <c r="E1275" s="38"/>
      <c r="F1275" s="38"/>
      <c r="G1275" s="38"/>
      <c r="H1275" s="38"/>
    </row>
    <row r="1276" spans="1:8" ht="15">
      <c r="A1276" s="38"/>
      <c r="B1276" s="38"/>
      <c r="C1276" s="38"/>
      <c r="D1276" s="8"/>
      <c r="E1276" s="38"/>
      <c r="F1276" s="38"/>
      <c r="G1276" s="38"/>
      <c r="H1276" s="38"/>
    </row>
    <row r="1277" spans="1:8" ht="15">
      <c r="A1277" s="38"/>
      <c r="B1277" s="38"/>
      <c r="C1277" s="38"/>
      <c r="D1277" s="8"/>
      <c r="E1277" s="38"/>
      <c r="F1277" s="38"/>
      <c r="G1277" s="38"/>
      <c r="H1277" s="38"/>
    </row>
    <row r="1278" spans="1:8" ht="15">
      <c r="A1278" s="38"/>
      <c r="B1278" s="38"/>
      <c r="C1278" s="38"/>
      <c r="D1278" s="8"/>
      <c r="E1278" s="38"/>
      <c r="F1278" s="38"/>
      <c r="G1278" s="38"/>
      <c r="H1278" s="38"/>
    </row>
    <row r="1279" spans="1:8" ht="15">
      <c r="A1279" s="38"/>
      <c r="B1279" s="38"/>
      <c r="C1279" s="38"/>
      <c r="D1279" s="8"/>
      <c r="E1279" s="38"/>
      <c r="F1279" s="38"/>
      <c r="G1279" s="38"/>
      <c r="H1279" s="38"/>
    </row>
    <row r="1280" spans="1:8" ht="15">
      <c r="A1280" s="38"/>
      <c r="B1280" s="38"/>
      <c r="C1280" s="38"/>
      <c r="D1280" s="8"/>
      <c r="E1280" s="38"/>
      <c r="F1280" s="38"/>
      <c r="G1280" s="38"/>
      <c r="H1280" s="38"/>
    </row>
    <row r="1281" spans="3:4" ht="15">
      <c r="C1281" s="38"/>
      <c r="D1281" s="8"/>
    </row>
    <row r="1282" spans="3:4" ht="15">
      <c r="C1282" s="46"/>
      <c r="D1282" s="8"/>
    </row>
    <row r="1283" spans="3:4" ht="15">
      <c r="C1283" s="46"/>
      <c r="D1283" s="8"/>
    </row>
    <row r="1284" spans="3:4" ht="15">
      <c r="C1284" s="46"/>
      <c r="D1284" s="8"/>
    </row>
    <row r="1285" spans="3:4" ht="15">
      <c r="C1285" s="47"/>
      <c r="D1285" s="8"/>
    </row>
    <row r="1286" spans="3:4" ht="15">
      <c r="C1286" s="47"/>
      <c r="D1286" s="8"/>
    </row>
    <row r="1287" spans="3:4" ht="15">
      <c r="C1287" s="46"/>
      <c r="D1287" s="8"/>
    </row>
    <row r="1288" spans="3:4" ht="15">
      <c r="C1288" s="46"/>
      <c r="D1288" s="8"/>
    </row>
    <row r="1289" spans="3:4" ht="15">
      <c r="C1289" s="46"/>
      <c r="D1289" s="8"/>
    </row>
    <row r="1290" spans="3:4" ht="15">
      <c r="C1290" s="46"/>
      <c r="D1290" s="8"/>
    </row>
    <row r="1291" spans="3:4" ht="15">
      <c r="C1291" s="46"/>
      <c r="D1291" s="8"/>
    </row>
    <row r="1292" spans="3:4" ht="15">
      <c r="C1292" s="46"/>
      <c r="D1292" s="8"/>
    </row>
    <row r="1293" spans="3:4" ht="15">
      <c r="C1293" s="46"/>
      <c r="D1293" s="8"/>
    </row>
    <row r="1294" spans="3:4" ht="15">
      <c r="C1294" s="23"/>
      <c r="D1294" s="8"/>
    </row>
    <row r="1295" spans="3:4" ht="15">
      <c r="C1295" s="23"/>
      <c r="D1295" s="8"/>
    </row>
    <row r="1296" spans="3:4" ht="15">
      <c r="C1296" s="48"/>
      <c r="D1296" s="8"/>
    </row>
    <row r="1297" spans="3:4" ht="15">
      <c r="C1297" s="23"/>
      <c r="D1297" s="8"/>
    </row>
    <row r="1298" spans="3:4" ht="15">
      <c r="C1298" s="23"/>
      <c r="D1298" s="8"/>
    </row>
    <row r="1299" spans="3:4" ht="15">
      <c r="C1299" s="48"/>
      <c r="D1299" s="8"/>
    </row>
    <row r="1300" spans="3:4" ht="15">
      <c r="C1300" s="48"/>
      <c r="D1300" s="8"/>
    </row>
    <row r="1301" spans="3:4" ht="15">
      <c r="C1301" s="48"/>
      <c r="D1301" s="8"/>
    </row>
    <row r="1302" spans="3:4" ht="15">
      <c r="C1302" s="38"/>
      <c r="D1302" s="8"/>
    </row>
    <row r="1303" spans="3:4" ht="15">
      <c r="C1303" s="38"/>
      <c r="D1303" s="8"/>
    </row>
    <row r="1304" spans="3:4" ht="15">
      <c r="C1304" s="38"/>
      <c r="D1304" s="8"/>
    </row>
    <row r="1305" spans="3:4" ht="15">
      <c r="C1305" s="38"/>
      <c r="D1305" s="8"/>
    </row>
    <row r="1306" spans="3:4" ht="15">
      <c r="C1306" s="38"/>
      <c r="D1306" s="8"/>
    </row>
    <row r="1307" spans="3:4" ht="15">
      <c r="C1307" s="38"/>
      <c r="D1307" s="8"/>
    </row>
    <row r="1308" spans="3:4" ht="15">
      <c r="C1308" s="38"/>
      <c r="D1308" s="8"/>
    </row>
    <row r="1309" spans="3:4" ht="15">
      <c r="C1309" s="38"/>
      <c r="D1309" s="8"/>
    </row>
    <row r="1310" spans="3:4" ht="15">
      <c r="C1310" s="38"/>
      <c r="D1310" s="8"/>
    </row>
    <row r="1311" spans="3:4" ht="15">
      <c r="C1311" s="38"/>
      <c r="D1311" s="8"/>
    </row>
    <row r="1312" spans="3:4" ht="15">
      <c r="C1312" s="38"/>
      <c r="D1312" s="8"/>
    </row>
    <row r="1313" spans="4:4" ht="15">
      <c r="D1313" s="8"/>
    </row>
    <row r="1314" spans="4:4" ht="15">
      <c r="D1314" s="8"/>
    </row>
    <row r="1315" spans="4:4" ht="15">
      <c r="D1315" s="8"/>
    </row>
    <row r="1316" spans="4:4" ht="15">
      <c r="D1316" s="8"/>
    </row>
    <row r="1317" spans="4:4" ht="15">
      <c r="D1317" s="8"/>
    </row>
    <row r="1318" spans="4:4" ht="15">
      <c r="D1318" s="8"/>
    </row>
    <row r="1319" spans="4:4" ht="15">
      <c r="D1319" s="38"/>
    </row>
    <row r="1320" spans="4:4" ht="15">
      <c r="D1320" s="38"/>
    </row>
    <row r="1321" spans="4:4" ht="15">
      <c r="D1321" s="38"/>
    </row>
  </sheetData>
  <autoFilter ref="A1:F1176" xr:uid="{D7BC7D89-7B3E-488F-B419-D8E338428421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96"/>
  <sheetViews>
    <sheetView tabSelected="1" zoomScaleNormal="100" workbookViewId="0">
      <pane xSplit="2" ySplit="1" topLeftCell="E1378" activePane="bottomRight" state="frozen"/>
      <selection pane="bottomRight" activeCell="K1" sqref="K1:S1048576"/>
      <selection pane="bottomLeft" activeCell="A5" sqref="A5"/>
      <selection pane="topRight" activeCell="D1" sqref="D1"/>
    </sheetView>
  </sheetViews>
  <sheetFormatPr defaultColWidth="11.42578125" defaultRowHeight="14.25" customHeight="1"/>
  <cols>
    <col min="1" max="1" width="8.42578125" style="7" bestFit="1" customWidth="1"/>
    <col min="2" max="2" width="11.42578125" style="7"/>
    <col min="3" max="3" width="30.7109375" style="7" bestFit="1" customWidth="1"/>
    <col min="4" max="4" width="30.5703125" style="7" bestFit="1" customWidth="1"/>
    <col min="5" max="5" width="16.28515625" style="7" customWidth="1"/>
    <col min="6" max="6" width="30.7109375" style="7" bestFit="1" customWidth="1"/>
    <col min="7" max="7" width="11.7109375" style="7" bestFit="1" customWidth="1"/>
    <col min="8" max="8" width="11.42578125" style="7"/>
    <col min="9" max="16384" width="11.42578125" style="4"/>
  </cols>
  <sheetData>
    <row r="1" spans="1:8" ht="15">
      <c r="A1" s="19" t="s">
        <v>0</v>
      </c>
      <c r="B1" s="19" t="s">
        <v>1</v>
      </c>
      <c r="C1" s="20" t="s">
        <v>2</v>
      </c>
      <c r="D1" s="20" t="s">
        <v>3</v>
      </c>
      <c r="E1" s="21" t="s">
        <v>4</v>
      </c>
      <c r="F1" s="22" t="s">
        <v>5</v>
      </c>
      <c r="G1" s="19" t="s">
        <v>6</v>
      </c>
      <c r="H1" s="21" t="s">
        <v>7</v>
      </c>
    </row>
    <row r="2" spans="1:8" ht="15">
      <c r="A2" s="38">
        <v>2017</v>
      </c>
      <c r="B2" s="38">
        <v>12</v>
      </c>
      <c r="C2" s="8" t="s">
        <v>74</v>
      </c>
      <c r="D2" s="8" t="str">
        <f t="shared" ref="D2:D65" si="0">TRIM(C2)</f>
        <v>Crudo</v>
      </c>
      <c r="E2" s="9">
        <v>5259.6616626699988</v>
      </c>
      <c r="F2" s="38" t="str">
        <f>VLOOKUP(D2,IMPORT_CLASE!$A$2:$B$45,2,FALSE)</f>
        <v>Petróleo</v>
      </c>
      <c r="G2" s="38" t="s">
        <v>75</v>
      </c>
      <c r="H2" s="38" t="str">
        <f>"01/"&amp;B2&amp;"/"&amp;A2</f>
        <v>01/12/2017</v>
      </c>
    </row>
    <row r="3" spans="1:8" ht="15">
      <c r="A3" s="38">
        <v>2017</v>
      </c>
      <c r="B3" s="38">
        <v>12</v>
      </c>
      <c r="C3" s="8" t="s">
        <v>36</v>
      </c>
      <c r="D3" s="8" t="str">
        <f t="shared" si="0"/>
        <v>GLP</v>
      </c>
      <c r="E3" s="9">
        <v>3.0673562400000001</v>
      </c>
      <c r="F3" s="38" t="str">
        <f>VLOOKUP(D3,IMPORT_CLASE!$A$2:$B$45,2,FALSE)</f>
        <v>GLP/Propano/Butano</v>
      </c>
      <c r="G3" s="38" t="s">
        <v>75</v>
      </c>
      <c r="H3" s="38" t="str">
        <f t="shared" ref="H3:H66" si="1">"01/"&amp;B3&amp;"/"&amp;A3</f>
        <v>01/12/2017</v>
      </c>
    </row>
    <row r="4" spans="1:8" ht="15">
      <c r="A4" s="38">
        <v>2017</v>
      </c>
      <c r="B4" s="38">
        <v>12</v>
      </c>
      <c r="C4" s="8" t="s">
        <v>37</v>
      </c>
      <c r="D4" s="8" t="str">
        <f t="shared" si="0"/>
        <v>Butano</v>
      </c>
      <c r="E4" s="9">
        <v>76.307449500000018</v>
      </c>
      <c r="F4" s="38" t="str">
        <f>VLOOKUP(D4,IMPORT_CLASE!$A$2:$B$45,2,FALSE)</f>
        <v>GLP/Propano/Butano</v>
      </c>
      <c r="G4" s="38" t="s">
        <v>75</v>
      </c>
      <c r="H4" s="38" t="str">
        <f t="shared" si="1"/>
        <v>01/12/2017</v>
      </c>
    </row>
    <row r="5" spans="1:8" ht="15">
      <c r="A5" s="38">
        <v>2017</v>
      </c>
      <c r="B5" s="38">
        <v>12</v>
      </c>
      <c r="C5" s="8" t="s">
        <v>38</v>
      </c>
      <c r="D5" s="8" t="str">
        <f t="shared" si="0"/>
        <v>Propano</v>
      </c>
      <c r="E5" s="9">
        <v>251.51916720999998</v>
      </c>
      <c r="F5" s="38" t="str">
        <f>VLOOKUP(D5,IMPORT_CLASE!$A$2:$B$45,2,FALSE)</f>
        <v>GLP/Propano/Butano</v>
      </c>
      <c r="G5" s="38" t="s">
        <v>75</v>
      </c>
      <c r="H5" s="38" t="str">
        <f t="shared" si="1"/>
        <v>01/12/2017</v>
      </c>
    </row>
    <row r="6" spans="1:8" ht="15">
      <c r="A6" s="38">
        <v>2017</v>
      </c>
      <c r="B6" s="38">
        <v>12</v>
      </c>
      <c r="C6" s="8" t="s">
        <v>76</v>
      </c>
      <c r="D6" s="8" t="str">
        <f t="shared" si="0"/>
        <v>HOGBS</v>
      </c>
      <c r="E6" s="9">
        <v>121.58100137</v>
      </c>
      <c r="F6" s="38" t="str">
        <f>VLOOKUP(D6,IMPORT_CLASE!$A$2:$B$45,2,FALSE)</f>
        <v>Gasolinas/Nafta</v>
      </c>
      <c r="G6" s="38" t="s">
        <v>75</v>
      </c>
      <c r="H6" s="38" t="str">
        <f t="shared" si="1"/>
        <v>01/12/2017</v>
      </c>
    </row>
    <row r="7" spans="1:8" ht="17.25" customHeight="1">
      <c r="A7" s="38">
        <v>2017</v>
      </c>
      <c r="B7" s="38">
        <v>12</v>
      </c>
      <c r="C7" s="8" t="s">
        <v>77</v>
      </c>
      <c r="D7" s="8" t="str">
        <f t="shared" si="0"/>
        <v>Nafta Craqueada</v>
      </c>
      <c r="E7" s="9">
        <v>470.72355376999997</v>
      </c>
      <c r="F7" s="38" t="str">
        <f>VLOOKUP(D7,IMPORT_CLASE!$A$2:$B$45,2,FALSE)</f>
        <v>Gasolinas/Nafta</v>
      </c>
      <c r="G7" s="38" t="s">
        <v>75</v>
      </c>
      <c r="H7" s="38" t="str">
        <f t="shared" si="1"/>
        <v>01/12/2017</v>
      </c>
    </row>
    <row r="8" spans="1:8" ht="15">
      <c r="A8" s="38">
        <v>2017</v>
      </c>
      <c r="B8" s="38">
        <v>12</v>
      </c>
      <c r="C8" s="8" t="s">
        <v>78</v>
      </c>
      <c r="D8" s="8" t="str">
        <f t="shared" si="0"/>
        <v>Gasolina Motor</v>
      </c>
      <c r="E8" s="9">
        <v>0</v>
      </c>
      <c r="F8" s="38" t="str">
        <f>VLOOKUP(D8,IMPORT_CLASE!$A$2:$B$45,2,FALSE)</f>
        <v>Gasolinas/Nafta</v>
      </c>
      <c r="G8" s="38" t="s">
        <v>75</v>
      </c>
      <c r="H8" s="38" t="str">
        <f t="shared" si="1"/>
        <v>01/12/2017</v>
      </c>
    </row>
    <row r="9" spans="1:8" ht="17.25" customHeight="1">
      <c r="A9" s="38">
        <v>2017</v>
      </c>
      <c r="B9" s="38">
        <v>12</v>
      </c>
      <c r="C9" s="8" t="s">
        <v>79</v>
      </c>
      <c r="D9" s="8" t="str">
        <f t="shared" si="0"/>
        <v>Gasolina de Aviación</v>
      </c>
      <c r="E9" s="9">
        <v>0</v>
      </c>
      <c r="F9" s="38" t="str">
        <f>VLOOKUP(D9,IMPORT_CLASE!$A$2:$B$45,2,FALSE)</f>
        <v>Gasolinas/Nafta</v>
      </c>
      <c r="G9" s="38" t="s">
        <v>75</v>
      </c>
      <c r="H9" s="38" t="str">
        <f t="shared" si="1"/>
        <v>01/12/2017</v>
      </c>
    </row>
    <row r="10" spans="1:8" ht="17.25" customHeight="1">
      <c r="A10" s="38">
        <v>2017</v>
      </c>
      <c r="B10" s="38">
        <v>12</v>
      </c>
      <c r="C10" s="8" t="s">
        <v>80</v>
      </c>
      <c r="D10" s="8" t="str">
        <f t="shared" si="0"/>
        <v>Turbo Jet A1 / Keroturbo</v>
      </c>
      <c r="E10" s="9">
        <v>307.97849026000006</v>
      </c>
      <c r="F10" s="38" t="str">
        <f>VLOOKUP(D10,IMPORT_CLASE!$A$2:$B$45,2,FALSE)</f>
        <v>Keroturbo</v>
      </c>
      <c r="G10" s="38" t="s">
        <v>75</v>
      </c>
      <c r="H10" s="38" t="str">
        <f t="shared" si="1"/>
        <v>01/12/2017</v>
      </c>
    </row>
    <row r="11" spans="1:8" ht="17.25" customHeight="1">
      <c r="A11" s="38">
        <v>2017</v>
      </c>
      <c r="B11" s="38">
        <v>12</v>
      </c>
      <c r="C11" s="8" t="s">
        <v>81</v>
      </c>
      <c r="D11" s="8" t="str">
        <f t="shared" si="0"/>
        <v>Diesel 2 50 PPM</v>
      </c>
      <c r="E11" s="9">
        <v>2055.2128724499998</v>
      </c>
      <c r="F11" s="38" t="str">
        <f>VLOOKUP(D11,IMPORT_CLASE!$A$2:$B$45,2,FALSE)</f>
        <v>Diesel 2/DB5</v>
      </c>
      <c r="G11" s="38" t="s">
        <v>75</v>
      </c>
      <c r="H11" s="38" t="str">
        <f t="shared" si="1"/>
        <v>01/12/2017</v>
      </c>
    </row>
    <row r="12" spans="1:8" ht="17.25" customHeight="1">
      <c r="A12" s="38">
        <v>2017</v>
      </c>
      <c r="B12" s="38">
        <v>12</v>
      </c>
      <c r="C12" s="8" t="s">
        <v>82</v>
      </c>
      <c r="D12" s="8" t="str">
        <f t="shared" si="0"/>
        <v>Diesel B5-50 PPM</v>
      </c>
      <c r="E12" s="9">
        <v>407.57692287000003</v>
      </c>
      <c r="F12" s="38" t="str">
        <f>VLOOKUP(D12,IMPORT_CLASE!$A$2:$B$45,2,FALSE)</f>
        <v>Diesel 2/DB5</v>
      </c>
      <c r="G12" s="38" t="s">
        <v>75</v>
      </c>
      <c r="H12" s="38" t="str">
        <f t="shared" si="1"/>
        <v>01/12/2017</v>
      </c>
    </row>
    <row r="13" spans="1:8" ht="15">
      <c r="A13" s="38">
        <v>2017</v>
      </c>
      <c r="B13" s="38">
        <v>12</v>
      </c>
      <c r="C13" s="8" t="s">
        <v>83</v>
      </c>
      <c r="D13" s="8" t="str">
        <f t="shared" si="0"/>
        <v>Solventes</v>
      </c>
      <c r="E13" s="9">
        <v>11.217031825874814</v>
      </c>
      <c r="F13" s="38" t="str">
        <f>VLOOKUP(D13,IMPORT_CLASE!$A$2:$B$45,2,FALSE)</f>
        <v>Otros</v>
      </c>
      <c r="G13" s="38" t="s">
        <v>75</v>
      </c>
      <c r="H13" s="38" t="str">
        <f t="shared" si="1"/>
        <v>01/12/2017</v>
      </c>
    </row>
    <row r="14" spans="1:8" ht="15">
      <c r="A14" s="38">
        <v>2017</v>
      </c>
      <c r="B14" s="38">
        <v>12</v>
      </c>
      <c r="C14" s="8" t="s">
        <v>84</v>
      </c>
      <c r="D14" s="8" t="str">
        <f t="shared" si="0"/>
        <v>Etileno</v>
      </c>
      <c r="E14" s="9">
        <v>5.032E-3</v>
      </c>
      <c r="F14" s="38" t="str">
        <f>VLOOKUP(D14,IMPORT_CLASE!$A$2:$B$45,2,FALSE)</f>
        <v>Otros</v>
      </c>
      <c r="G14" s="38" t="s">
        <v>75</v>
      </c>
      <c r="H14" s="38" t="str">
        <f t="shared" si="1"/>
        <v>01/12/2017</v>
      </c>
    </row>
    <row r="15" spans="1:8" ht="15">
      <c r="A15" s="38">
        <v>2017</v>
      </c>
      <c r="B15" s="38">
        <v>12</v>
      </c>
      <c r="C15" s="8" t="s">
        <v>85</v>
      </c>
      <c r="D15" s="8" t="str">
        <f t="shared" si="0"/>
        <v>Residuales</v>
      </c>
      <c r="E15" s="9">
        <v>0</v>
      </c>
      <c r="F15" s="38" t="str">
        <f>VLOOKUP(D15,IMPORT_CLASE!$A$2:$B$45,2,FALSE)</f>
        <v>Residuales</v>
      </c>
      <c r="G15" s="38" t="s">
        <v>75</v>
      </c>
      <c r="H15" s="38" t="str">
        <f t="shared" si="1"/>
        <v>01/12/2017</v>
      </c>
    </row>
    <row r="16" spans="1:8" ht="15">
      <c r="A16" s="38">
        <v>2017</v>
      </c>
      <c r="B16" s="38">
        <v>12</v>
      </c>
      <c r="C16" s="8" t="s">
        <v>47</v>
      </c>
      <c r="D16" s="8" t="str">
        <f t="shared" si="0"/>
        <v>Otros</v>
      </c>
      <c r="E16" s="9">
        <v>0</v>
      </c>
      <c r="F16" s="38" t="str">
        <f>VLOOKUP(D16,IMPORT_CLASE!$A$2:$B$45,2,FALSE)</f>
        <v>Otros</v>
      </c>
      <c r="G16" s="38" t="s">
        <v>75</v>
      </c>
      <c r="H16" s="38" t="str">
        <f t="shared" si="1"/>
        <v>01/12/2017</v>
      </c>
    </row>
    <row r="17" spans="1:8" ht="17.25" customHeight="1">
      <c r="A17" s="38">
        <v>2017</v>
      </c>
      <c r="B17" s="38">
        <v>12</v>
      </c>
      <c r="C17" s="10" t="s">
        <v>32</v>
      </c>
      <c r="D17" s="8" t="str">
        <f t="shared" si="0"/>
        <v>Bases Lubricantes</v>
      </c>
      <c r="E17" s="9">
        <v>44.010360978554928</v>
      </c>
      <c r="F17" s="38" t="str">
        <f>VLOOKUP(D17,IMPORT_CLASE!$A$2:$B$45,2,FALSE)</f>
        <v>Bases, aceites y grasas lubricantes</v>
      </c>
      <c r="G17" s="38" t="s">
        <v>75</v>
      </c>
      <c r="H17" s="38" t="str">
        <f t="shared" si="1"/>
        <v>01/12/2017</v>
      </c>
    </row>
    <row r="18" spans="1:8" ht="18" customHeight="1">
      <c r="A18" s="38">
        <v>2017</v>
      </c>
      <c r="B18" s="38">
        <v>12</v>
      </c>
      <c r="C18" s="8" t="s">
        <v>33</v>
      </c>
      <c r="D18" s="8" t="str">
        <f t="shared" si="0"/>
        <v>Aceites Lubricantes</v>
      </c>
      <c r="E18" s="9">
        <v>46.593347415048825</v>
      </c>
      <c r="F18" s="38" t="str">
        <f>VLOOKUP(D18,IMPORT_CLASE!$A$2:$B$45,2,FALSE)</f>
        <v>Bases, aceites y grasas lubricantes</v>
      </c>
      <c r="G18" s="38" t="s">
        <v>75</v>
      </c>
      <c r="H18" s="38" t="str">
        <f t="shared" si="1"/>
        <v>01/12/2017</v>
      </c>
    </row>
    <row r="19" spans="1:8" ht="18" customHeight="1">
      <c r="A19" s="38">
        <v>2017</v>
      </c>
      <c r="B19" s="38">
        <v>12</v>
      </c>
      <c r="C19" s="11" t="s">
        <v>34</v>
      </c>
      <c r="D19" s="8" t="str">
        <f t="shared" si="0"/>
        <v>Grasas Lubricantes</v>
      </c>
      <c r="E19" s="9">
        <v>3.1705250847892588</v>
      </c>
      <c r="F19" s="38" t="str">
        <f>VLOOKUP(D19,IMPORT_CLASE!$A$2:$B$45,2,FALSE)</f>
        <v>Bases, aceites y grasas lubricantes</v>
      </c>
      <c r="G19" s="38" t="s">
        <v>75</v>
      </c>
      <c r="H19" s="38" t="str">
        <f t="shared" si="1"/>
        <v>01/12/2017</v>
      </c>
    </row>
    <row r="20" spans="1:8" ht="15">
      <c r="A20" s="38">
        <v>2017</v>
      </c>
      <c r="B20" s="38">
        <v>11</v>
      </c>
      <c r="C20" s="12" t="s">
        <v>74</v>
      </c>
      <c r="D20" s="8" t="str">
        <f t="shared" si="0"/>
        <v>Crudo</v>
      </c>
      <c r="E20" s="9">
        <v>3582.3714074500008</v>
      </c>
      <c r="F20" s="38" t="str">
        <f>VLOOKUP(D20,IMPORT_CLASE!$A$2:$B$45,2,FALSE)</f>
        <v>Petróleo</v>
      </c>
      <c r="G20" s="38" t="s">
        <v>75</v>
      </c>
      <c r="H20" s="38" t="str">
        <f t="shared" si="1"/>
        <v>01/11/2017</v>
      </c>
    </row>
    <row r="21" spans="1:8" ht="15">
      <c r="A21" s="38">
        <v>2017</v>
      </c>
      <c r="B21" s="38">
        <v>11</v>
      </c>
      <c r="C21" s="12" t="s">
        <v>36</v>
      </c>
      <c r="D21" s="8" t="str">
        <f t="shared" si="0"/>
        <v>GLP</v>
      </c>
      <c r="E21" s="9">
        <v>3.03929026</v>
      </c>
      <c r="F21" s="38" t="str">
        <f>VLOOKUP(D21,IMPORT_CLASE!$A$2:$B$45,2,FALSE)</f>
        <v>GLP/Propano/Butano</v>
      </c>
      <c r="G21" s="38" t="s">
        <v>75</v>
      </c>
      <c r="H21" s="38" t="str">
        <f t="shared" si="1"/>
        <v>01/11/2017</v>
      </c>
    </row>
    <row r="22" spans="1:8" ht="15">
      <c r="A22" s="38">
        <v>2017</v>
      </c>
      <c r="B22" s="38">
        <v>11</v>
      </c>
      <c r="C22" s="12" t="s">
        <v>37</v>
      </c>
      <c r="D22" s="8" t="str">
        <f t="shared" si="0"/>
        <v>Butano</v>
      </c>
      <c r="E22" s="9">
        <v>67.674292410000007</v>
      </c>
      <c r="F22" s="38" t="str">
        <f>VLOOKUP(D22,IMPORT_CLASE!$A$2:$B$45,2,FALSE)</f>
        <v>GLP/Propano/Butano</v>
      </c>
      <c r="G22" s="38" t="s">
        <v>75</v>
      </c>
      <c r="H22" s="38" t="str">
        <f t="shared" si="1"/>
        <v>01/11/2017</v>
      </c>
    </row>
    <row r="23" spans="1:8" ht="15">
      <c r="A23" s="38">
        <v>2017</v>
      </c>
      <c r="B23" s="38">
        <v>11</v>
      </c>
      <c r="C23" s="12" t="s">
        <v>38</v>
      </c>
      <c r="D23" s="8" t="str">
        <f t="shared" si="0"/>
        <v>Propano</v>
      </c>
      <c r="E23" s="9">
        <v>228.89160927000006</v>
      </c>
      <c r="F23" s="38" t="str">
        <f>VLOOKUP(D23,IMPORT_CLASE!$A$2:$B$45,2,FALSE)</f>
        <v>GLP/Propano/Butano</v>
      </c>
      <c r="G23" s="38" t="s">
        <v>75</v>
      </c>
      <c r="H23" s="38" t="str">
        <f t="shared" si="1"/>
        <v>01/11/2017</v>
      </c>
    </row>
    <row r="24" spans="1:8" ht="15">
      <c r="A24" s="38">
        <v>2017</v>
      </c>
      <c r="B24" s="38">
        <v>11</v>
      </c>
      <c r="C24" s="12" t="s">
        <v>76</v>
      </c>
      <c r="D24" s="8" t="str">
        <f t="shared" si="0"/>
        <v>HOGBS</v>
      </c>
      <c r="E24" s="9">
        <v>195.71469605999999</v>
      </c>
      <c r="F24" s="38" t="str">
        <f>VLOOKUP(D24,IMPORT_CLASE!$A$2:$B$45,2,FALSE)</f>
        <v>Gasolinas/Nafta</v>
      </c>
      <c r="G24" s="38" t="s">
        <v>75</v>
      </c>
      <c r="H24" s="38" t="str">
        <f t="shared" si="1"/>
        <v>01/11/2017</v>
      </c>
    </row>
    <row r="25" spans="1:8" ht="15">
      <c r="A25" s="38">
        <v>2017</v>
      </c>
      <c r="B25" s="38">
        <v>11</v>
      </c>
      <c r="C25" s="12" t="s">
        <v>77</v>
      </c>
      <c r="D25" s="8" t="str">
        <f t="shared" si="0"/>
        <v>Nafta Craqueada</v>
      </c>
      <c r="E25" s="9">
        <v>629.80583705999993</v>
      </c>
      <c r="F25" s="38" t="str">
        <f>VLOOKUP(D25,IMPORT_CLASE!$A$2:$B$45,2,FALSE)</f>
        <v>Gasolinas/Nafta</v>
      </c>
      <c r="G25" s="38" t="s">
        <v>75</v>
      </c>
      <c r="H25" s="38" t="str">
        <f t="shared" si="1"/>
        <v>01/11/2017</v>
      </c>
    </row>
    <row r="26" spans="1:8" ht="15">
      <c r="A26" s="38">
        <v>2017</v>
      </c>
      <c r="B26" s="38">
        <v>11</v>
      </c>
      <c r="C26" s="12" t="s">
        <v>78</v>
      </c>
      <c r="D26" s="8" t="str">
        <f t="shared" si="0"/>
        <v>Gasolina Motor</v>
      </c>
      <c r="E26" s="9">
        <v>41.401232879999995</v>
      </c>
      <c r="F26" s="38" t="str">
        <f>VLOOKUP(D26,IMPORT_CLASE!$A$2:$B$45,2,FALSE)</f>
        <v>Gasolinas/Nafta</v>
      </c>
      <c r="G26" s="38" t="s">
        <v>75</v>
      </c>
      <c r="H26" s="38" t="str">
        <f t="shared" si="1"/>
        <v>01/11/2017</v>
      </c>
    </row>
    <row r="27" spans="1:8" ht="15">
      <c r="A27" s="38">
        <v>2017</v>
      </c>
      <c r="B27" s="38">
        <v>11</v>
      </c>
      <c r="C27" s="12" t="s">
        <v>79</v>
      </c>
      <c r="D27" s="8" t="str">
        <f t="shared" si="0"/>
        <v>Gasolina de Aviación</v>
      </c>
      <c r="E27" s="9">
        <v>0</v>
      </c>
      <c r="F27" s="38" t="str">
        <f>VLOOKUP(D27,IMPORT_CLASE!$A$2:$B$45,2,FALSE)</f>
        <v>Gasolinas/Nafta</v>
      </c>
      <c r="G27" s="38" t="s">
        <v>75</v>
      </c>
      <c r="H27" s="38" t="str">
        <f t="shared" si="1"/>
        <v>01/11/2017</v>
      </c>
    </row>
    <row r="28" spans="1:8" ht="15">
      <c r="A28" s="38">
        <v>2017</v>
      </c>
      <c r="B28" s="38">
        <v>11</v>
      </c>
      <c r="C28" s="12" t="s">
        <v>80</v>
      </c>
      <c r="D28" s="8" t="str">
        <f t="shared" si="0"/>
        <v>Turbo Jet A1 / Keroturbo</v>
      </c>
      <c r="E28" s="9">
        <v>618.81601195999997</v>
      </c>
      <c r="F28" s="38" t="str">
        <f>VLOOKUP(D28,IMPORT_CLASE!$A$2:$B$45,2,FALSE)</f>
        <v>Keroturbo</v>
      </c>
      <c r="G28" s="38" t="s">
        <v>75</v>
      </c>
      <c r="H28" s="38" t="str">
        <f t="shared" si="1"/>
        <v>01/11/2017</v>
      </c>
    </row>
    <row r="29" spans="1:8" ht="15">
      <c r="A29" s="38">
        <v>2017</v>
      </c>
      <c r="B29" s="38">
        <v>11</v>
      </c>
      <c r="C29" s="12" t="s">
        <v>81</v>
      </c>
      <c r="D29" s="8" t="str">
        <f t="shared" si="0"/>
        <v>Diesel 2 50 PPM</v>
      </c>
      <c r="E29" s="9">
        <v>2242.0749092900001</v>
      </c>
      <c r="F29" s="38" t="str">
        <f>VLOOKUP(D29,IMPORT_CLASE!$A$2:$B$45,2,FALSE)</f>
        <v>Diesel 2/DB5</v>
      </c>
      <c r="G29" s="38" t="s">
        <v>75</v>
      </c>
      <c r="H29" s="38" t="str">
        <f t="shared" si="1"/>
        <v>01/11/2017</v>
      </c>
    </row>
    <row r="30" spans="1:8" ht="15">
      <c r="A30" s="38">
        <v>2017</v>
      </c>
      <c r="B30" s="38">
        <v>11</v>
      </c>
      <c r="C30" s="12" t="s">
        <v>82</v>
      </c>
      <c r="D30" s="8" t="str">
        <f t="shared" si="0"/>
        <v>Diesel B5-50 PPM</v>
      </c>
      <c r="E30" s="9">
        <v>154.40349194999999</v>
      </c>
      <c r="F30" s="38" t="str">
        <f>VLOOKUP(D30,IMPORT_CLASE!$A$2:$B$45,2,FALSE)</f>
        <v>Diesel 2/DB5</v>
      </c>
      <c r="G30" s="38" t="s">
        <v>75</v>
      </c>
      <c r="H30" s="38" t="str">
        <f t="shared" si="1"/>
        <v>01/11/2017</v>
      </c>
    </row>
    <row r="31" spans="1:8" ht="15">
      <c r="A31" s="38">
        <v>2017</v>
      </c>
      <c r="B31" s="38">
        <v>11</v>
      </c>
      <c r="C31" s="12" t="s">
        <v>83</v>
      </c>
      <c r="D31" s="8" t="str">
        <f t="shared" si="0"/>
        <v>Solventes</v>
      </c>
      <c r="E31" s="9">
        <v>4.561697750811021</v>
      </c>
      <c r="F31" s="38" t="str">
        <f>VLOOKUP(D31,IMPORT_CLASE!$A$2:$B$45,2,FALSE)</f>
        <v>Otros</v>
      </c>
      <c r="G31" s="38" t="s">
        <v>75</v>
      </c>
      <c r="H31" s="38" t="str">
        <f t="shared" si="1"/>
        <v>01/11/2017</v>
      </c>
    </row>
    <row r="32" spans="1:8" ht="15">
      <c r="A32" s="38">
        <v>2017</v>
      </c>
      <c r="B32" s="38">
        <v>11</v>
      </c>
      <c r="C32" s="12" t="s">
        <v>84</v>
      </c>
      <c r="D32" s="8" t="str">
        <f t="shared" si="0"/>
        <v>Etileno</v>
      </c>
      <c r="E32" s="9">
        <v>2.4266820000000001E-2</v>
      </c>
      <c r="F32" s="38" t="str">
        <f>VLOOKUP(D32,IMPORT_CLASE!$A$2:$B$45,2,FALSE)</f>
        <v>Otros</v>
      </c>
      <c r="G32" s="38" t="s">
        <v>75</v>
      </c>
      <c r="H32" s="38" t="str">
        <f t="shared" si="1"/>
        <v>01/11/2017</v>
      </c>
    </row>
    <row r="33" spans="1:8" ht="15">
      <c r="A33" s="38">
        <v>2017</v>
      </c>
      <c r="B33" s="38">
        <v>11</v>
      </c>
      <c r="C33" s="12" t="s">
        <v>85</v>
      </c>
      <c r="D33" s="8" t="str">
        <f t="shared" si="0"/>
        <v>Residuales</v>
      </c>
      <c r="E33" s="9">
        <v>0</v>
      </c>
      <c r="F33" s="38" t="str">
        <f>VLOOKUP(D33,IMPORT_CLASE!$A$2:$B$45,2,FALSE)</f>
        <v>Residuales</v>
      </c>
      <c r="G33" s="38" t="s">
        <v>75</v>
      </c>
      <c r="H33" s="38" t="str">
        <f t="shared" si="1"/>
        <v>01/11/2017</v>
      </c>
    </row>
    <row r="34" spans="1:8" ht="15">
      <c r="A34" s="38">
        <v>2017</v>
      </c>
      <c r="B34" s="38">
        <v>11</v>
      </c>
      <c r="C34" s="12" t="s">
        <v>47</v>
      </c>
      <c r="D34" s="8" t="str">
        <f t="shared" si="0"/>
        <v>Otros</v>
      </c>
      <c r="E34" s="9">
        <v>0</v>
      </c>
      <c r="F34" s="38" t="str">
        <f>VLOOKUP(D34,IMPORT_CLASE!$A$2:$B$45,2,FALSE)</f>
        <v>Otros</v>
      </c>
      <c r="G34" s="38" t="s">
        <v>75</v>
      </c>
      <c r="H34" s="38" t="str">
        <f t="shared" si="1"/>
        <v>01/11/2017</v>
      </c>
    </row>
    <row r="35" spans="1:8" ht="15">
      <c r="A35" s="38">
        <v>2017</v>
      </c>
      <c r="B35" s="38">
        <v>11</v>
      </c>
      <c r="C35" s="12" t="s">
        <v>32</v>
      </c>
      <c r="D35" s="8" t="str">
        <f t="shared" si="0"/>
        <v>Bases Lubricantes</v>
      </c>
      <c r="E35" s="9">
        <v>71.546845471950405</v>
      </c>
      <c r="F35" s="38" t="str">
        <f>VLOOKUP(D35,IMPORT_CLASE!$A$2:$B$45,2,FALSE)</f>
        <v>Bases, aceites y grasas lubricantes</v>
      </c>
      <c r="G35" s="38" t="s">
        <v>75</v>
      </c>
      <c r="H35" s="38" t="str">
        <f t="shared" si="1"/>
        <v>01/11/2017</v>
      </c>
    </row>
    <row r="36" spans="1:8" ht="15">
      <c r="A36" s="38">
        <v>2017</v>
      </c>
      <c r="B36" s="38">
        <v>11</v>
      </c>
      <c r="C36" s="12" t="s">
        <v>33</v>
      </c>
      <c r="D36" s="8" t="str">
        <f t="shared" si="0"/>
        <v>Aceites Lubricantes</v>
      </c>
      <c r="E36" s="9">
        <v>54.131625354493103</v>
      </c>
      <c r="F36" s="38" t="str">
        <f>VLOOKUP(D36,IMPORT_CLASE!$A$2:$B$45,2,FALSE)</f>
        <v>Bases, aceites y grasas lubricantes</v>
      </c>
      <c r="G36" s="38" t="s">
        <v>75</v>
      </c>
      <c r="H36" s="38" t="str">
        <f t="shared" si="1"/>
        <v>01/11/2017</v>
      </c>
    </row>
    <row r="37" spans="1:8" ht="15">
      <c r="A37" s="38">
        <v>2017</v>
      </c>
      <c r="B37" s="38">
        <v>11</v>
      </c>
      <c r="C37" s="13" t="s">
        <v>34</v>
      </c>
      <c r="D37" s="8" t="str">
        <f t="shared" si="0"/>
        <v>Grasas Lubricantes</v>
      </c>
      <c r="E37" s="14">
        <v>3.4311309044689899</v>
      </c>
      <c r="F37" s="38" t="str">
        <f>VLOOKUP(D37,IMPORT_CLASE!$A$2:$B$45,2,FALSE)</f>
        <v>Bases, aceites y grasas lubricantes</v>
      </c>
      <c r="G37" s="38" t="s">
        <v>75</v>
      </c>
      <c r="H37" s="38" t="str">
        <f t="shared" si="1"/>
        <v>01/11/2017</v>
      </c>
    </row>
    <row r="38" spans="1:8" ht="15">
      <c r="A38" s="38">
        <v>2017</v>
      </c>
      <c r="B38" s="38">
        <v>10</v>
      </c>
      <c r="C38" s="12" t="s">
        <v>74</v>
      </c>
      <c r="D38" s="8" t="str">
        <f t="shared" si="0"/>
        <v>Crudo</v>
      </c>
      <c r="E38" s="9">
        <v>3174.1185108599998</v>
      </c>
      <c r="F38" s="38" t="str">
        <f>VLOOKUP(D38,IMPORT_CLASE!$A$2:$B$45,2,FALSE)</f>
        <v>Petróleo</v>
      </c>
      <c r="G38" s="38" t="s">
        <v>75</v>
      </c>
      <c r="H38" s="38" t="str">
        <f t="shared" si="1"/>
        <v>01/10/2017</v>
      </c>
    </row>
    <row r="39" spans="1:8" ht="15">
      <c r="A39" s="38">
        <v>2017</v>
      </c>
      <c r="B39" s="38">
        <v>10</v>
      </c>
      <c r="C39" s="12" t="s">
        <v>36</v>
      </c>
      <c r="D39" s="8" t="str">
        <f t="shared" si="0"/>
        <v>GLP</v>
      </c>
      <c r="E39" s="9">
        <v>4.0533892199999997</v>
      </c>
      <c r="F39" s="38" t="str">
        <f>VLOOKUP(D39,IMPORT_CLASE!$A$2:$B$45,2,FALSE)</f>
        <v>GLP/Propano/Butano</v>
      </c>
      <c r="G39" s="38" t="s">
        <v>75</v>
      </c>
      <c r="H39" s="38" t="str">
        <f t="shared" si="1"/>
        <v>01/10/2017</v>
      </c>
    </row>
    <row r="40" spans="1:8" ht="15">
      <c r="A40" s="38">
        <v>2017</v>
      </c>
      <c r="B40" s="38">
        <v>10</v>
      </c>
      <c r="C40" s="12" t="s">
        <v>37</v>
      </c>
      <c r="D40" s="8" t="str">
        <f t="shared" si="0"/>
        <v>Butano</v>
      </c>
      <c r="E40" s="9">
        <v>73.685079309999992</v>
      </c>
      <c r="F40" s="38" t="str">
        <f>VLOOKUP(D40,IMPORT_CLASE!$A$2:$B$45,2,FALSE)</f>
        <v>GLP/Propano/Butano</v>
      </c>
      <c r="G40" s="38" t="s">
        <v>75</v>
      </c>
      <c r="H40" s="38" t="str">
        <f t="shared" si="1"/>
        <v>01/10/2017</v>
      </c>
    </row>
    <row r="41" spans="1:8" ht="15">
      <c r="A41" s="38">
        <v>2017</v>
      </c>
      <c r="B41" s="38">
        <v>10</v>
      </c>
      <c r="C41" s="12" t="s">
        <v>38</v>
      </c>
      <c r="D41" s="8" t="str">
        <f t="shared" si="0"/>
        <v>Propano</v>
      </c>
      <c r="E41" s="9">
        <v>239.61372567999999</v>
      </c>
      <c r="F41" s="38" t="str">
        <f>VLOOKUP(D41,IMPORT_CLASE!$A$2:$B$45,2,FALSE)</f>
        <v>GLP/Propano/Butano</v>
      </c>
      <c r="G41" s="38" t="s">
        <v>75</v>
      </c>
      <c r="H41" s="38" t="str">
        <f t="shared" si="1"/>
        <v>01/10/2017</v>
      </c>
    </row>
    <row r="42" spans="1:8" ht="15">
      <c r="A42" s="38">
        <v>2017</v>
      </c>
      <c r="B42" s="38">
        <v>10</v>
      </c>
      <c r="C42" s="12" t="s">
        <v>76</v>
      </c>
      <c r="D42" s="8" t="str">
        <f t="shared" si="0"/>
        <v>HOGBS</v>
      </c>
      <c r="E42" s="9">
        <v>118.59300605999999</v>
      </c>
      <c r="F42" s="38" t="str">
        <f>VLOOKUP(D42,IMPORT_CLASE!$A$2:$B$45,2,FALSE)</f>
        <v>Gasolinas/Nafta</v>
      </c>
      <c r="G42" s="38" t="s">
        <v>75</v>
      </c>
      <c r="H42" s="38" t="str">
        <f t="shared" si="1"/>
        <v>01/10/2017</v>
      </c>
    </row>
    <row r="43" spans="1:8" ht="15">
      <c r="A43" s="38">
        <v>2017</v>
      </c>
      <c r="B43" s="38">
        <v>10</v>
      </c>
      <c r="C43" s="12" t="s">
        <v>77</v>
      </c>
      <c r="D43" s="8" t="str">
        <f t="shared" si="0"/>
        <v>Nafta Craqueada</v>
      </c>
      <c r="E43" s="9">
        <v>274.28216771999996</v>
      </c>
      <c r="F43" s="38" t="str">
        <f>VLOOKUP(D43,IMPORT_CLASE!$A$2:$B$45,2,FALSE)</f>
        <v>Gasolinas/Nafta</v>
      </c>
      <c r="G43" s="38" t="s">
        <v>75</v>
      </c>
      <c r="H43" s="38" t="str">
        <f t="shared" si="1"/>
        <v>01/10/2017</v>
      </c>
    </row>
    <row r="44" spans="1:8" ht="15">
      <c r="A44" s="38">
        <v>2017</v>
      </c>
      <c r="B44" s="38">
        <v>10</v>
      </c>
      <c r="C44" s="12" t="s">
        <v>78</v>
      </c>
      <c r="D44" s="8" t="str">
        <f t="shared" si="0"/>
        <v>Gasolina Motor</v>
      </c>
      <c r="E44" s="9">
        <v>29.22252859</v>
      </c>
      <c r="F44" s="38" t="str">
        <f>VLOOKUP(D44,IMPORT_CLASE!$A$2:$B$45,2,FALSE)</f>
        <v>Gasolinas/Nafta</v>
      </c>
      <c r="G44" s="38" t="s">
        <v>75</v>
      </c>
      <c r="H44" s="38" t="str">
        <f t="shared" si="1"/>
        <v>01/10/2017</v>
      </c>
    </row>
    <row r="45" spans="1:8" ht="15">
      <c r="A45" s="38">
        <v>2017</v>
      </c>
      <c r="B45" s="38">
        <v>10</v>
      </c>
      <c r="C45" s="12" t="s">
        <v>79</v>
      </c>
      <c r="D45" s="8" t="str">
        <f t="shared" si="0"/>
        <v>Gasolina de Aviación</v>
      </c>
      <c r="E45" s="9"/>
      <c r="F45" s="38" t="str">
        <f>VLOOKUP(D45,IMPORT_CLASE!$A$2:$B$45,2,FALSE)</f>
        <v>Gasolinas/Nafta</v>
      </c>
      <c r="G45" s="38" t="s">
        <v>75</v>
      </c>
      <c r="H45" s="38" t="str">
        <f t="shared" si="1"/>
        <v>01/10/2017</v>
      </c>
    </row>
    <row r="46" spans="1:8" ht="15">
      <c r="A46" s="38">
        <v>2017</v>
      </c>
      <c r="B46" s="38">
        <v>10</v>
      </c>
      <c r="C46" s="12" t="s">
        <v>80</v>
      </c>
      <c r="D46" s="8" t="str">
        <f t="shared" si="0"/>
        <v>Turbo Jet A1 / Keroturbo</v>
      </c>
      <c r="E46" s="9">
        <v>220.07649506000001</v>
      </c>
      <c r="F46" s="38" t="str">
        <f>VLOOKUP(D46,IMPORT_CLASE!$A$2:$B$45,2,FALSE)</f>
        <v>Keroturbo</v>
      </c>
      <c r="G46" s="38" t="s">
        <v>75</v>
      </c>
      <c r="H46" s="38" t="str">
        <f t="shared" si="1"/>
        <v>01/10/2017</v>
      </c>
    </row>
    <row r="47" spans="1:8" ht="15">
      <c r="A47" s="38">
        <v>2017</v>
      </c>
      <c r="B47" s="38">
        <v>10</v>
      </c>
      <c r="C47" s="12" t="s">
        <v>81</v>
      </c>
      <c r="D47" s="8" t="str">
        <f t="shared" si="0"/>
        <v>Diesel 2 50 PPM</v>
      </c>
      <c r="E47" s="9">
        <v>1931.4312328100002</v>
      </c>
      <c r="F47" s="38" t="str">
        <f>VLOOKUP(D47,IMPORT_CLASE!$A$2:$B$45,2,FALSE)</f>
        <v>Diesel 2/DB5</v>
      </c>
      <c r="G47" s="38" t="s">
        <v>75</v>
      </c>
      <c r="H47" s="38" t="str">
        <f t="shared" si="1"/>
        <v>01/10/2017</v>
      </c>
    </row>
    <row r="48" spans="1:8" ht="15">
      <c r="A48" s="38">
        <v>2017</v>
      </c>
      <c r="B48" s="38">
        <v>10</v>
      </c>
      <c r="C48" s="12" t="s">
        <v>82</v>
      </c>
      <c r="D48" s="8" t="str">
        <f t="shared" si="0"/>
        <v>Diesel B5-50 PPM</v>
      </c>
      <c r="E48" s="9">
        <v>590.97737771999982</v>
      </c>
      <c r="F48" s="38" t="str">
        <f>VLOOKUP(D48,IMPORT_CLASE!$A$2:$B$45,2,FALSE)</f>
        <v>Diesel 2/DB5</v>
      </c>
      <c r="G48" s="38" t="s">
        <v>75</v>
      </c>
      <c r="H48" s="38" t="str">
        <f t="shared" si="1"/>
        <v>01/10/2017</v>
      </c>
    </row>
    <row r="49" spans="1:8" ht="15">
      <c r="A49" s="38">
        <v>2017</v>
      </c>
      <c r="B49" s="38">
        <v>10</v>
      </c>
      <c r="C49" s="12" t="s">
        <v>83</v>
      </c>
      <c r="D49" s="8" t="str">
        <f t="shared" si="0"/>
        <v>Solventes</v>
      </c>
      <c r="E49" s="9">
        <v>2.9143367196144956</v>
      </c>
      <c r="F49" s="38" t="str">
        <f>VLOOKUP(D49,IMPORT_CLASE!$A$2:$B$45,2,FALSE)</f>
        <v>Otros</v>
      </c>
      <c r="G49" s="38" t="s">
        <v>75</v>
      </c>
      <c r="H49" s="38" t="str">
        <f t="shared" si="1"/>
        <v>01/10/2017</v>
      </c>
    </row>
    <row r="50" spans="1:8" ht="15">
      <c r="A50" s="38">
        <v>2017</v>
      </c>
      <c r="B50" s="38">
        <v>10</v>
      </c>
      <c r="C50" s="12" t="s">
        <v>84</v>
      </c>
      <c r="D50" s="8" t="str">
        <f t="shared" si="0"/>
        <v>Etileno</v>
      </c>
      <c r="E50" s="9">
        <v>0</v>
      </c>
      <c r="F50" s="38" t="str">
        <f>VLOOKUP(D50,IMPORT_CLASE!$A$2:$B$45,2,FALSE)</f>
        <v>Otros</v>
      </c>
      <c r="G50" s="38" t="s">
        <v>75</v>
      </c>
      <c r="H50" s="38" t="str">
        <f t="shared" si="1"/>
        <v>01/10/2017</v>
      </c>
    </row>
    <row r="51" spans="1:8" ht="15">
      <c r="A51" s="38">
        <v>2017</v>
      </c>
      <c r="B51" s="38">
        <v>10</v>
      </c>
      <c r="C51" s="12" t="s">
        <v>85</v>
      </c>
      <c r="D51" s="8" t="str">
        <f t="shared" si="0"/>
        <v>Residuales</v>
      </c>
      <c r="E51" s="9">
        <v>0</v>
      </c>
      <c r="F51" s="38" t="str">
        <f>VLOOKUP(D51,IMPORT_CLASE!$A$2:$B$45,2,FALSE)</f>
        <v>Residuales</v>
      </c>
      <c r="G51" s="38" t="s">
        <v>75</v>
      </c>
      <c r="H51" s="38" t="str">
        <f t="shared" si="1"/>
        <v>01/10/2017</v>
      </c>
    </row>
    <row r="52" spans="1:8" ht="15">
      <c r="A52" s="38">
        <v>2017</v>
      </c>
      <c r="B52" s="38">
        <v>10</v>
      </c>
      <c r="C52" s="12" t="s">
        <v>47</v>
      </c>
      <c r="D52" s="8" t="str">
        <f t="shared" si="0"/>
        <v>Otros</v>
      </c>
      <c r="E52" s="9">
        <v>0</v>
      </c>
      <c r="F52" s="38" t="str">
        <f>VLOOKUP(D52,IMPORT_CLASE!$A$2:$B$45,2,FALSE)</f>
        <v>Otros</v>
      </c>
      <c r="G52" s="38" t="s">
        <v>75</v>
      </c>
      <c r="H52" s="38" t="str">
        <f t="shared" si="1"/>
        <v>01/10/2017</v>
      </c>
    </row>
    <row r="53" spans="1:8" ht="15">
      <c r="A53" s="38">
        <v>2017</v>
      </c>
      <c r="B53" s="38">
        <v>10</v>
      </c>
      <c r="C53" s="15" t="s">
        <v>32</v>
      </c>
      <c r="D53" s="8" t="str">
        <f t="shared" si="0"/>
        <v>Bases Lubricantes</v>
      </c>
      <c r="E53" s="9">
        <v>55.532307029458799</v>
      </c>
      <c r="F53" s="38" t="str">
        <f>VLOOKUP(D53,IMPORT_CLASE!$A$2:$B$45,2,FALSE)</f>
        <v>Bases, aceites y grasas lubricantes</v>
      </c>
      <c r="G53" s="38" t="s">
        <v>75</v>
      </c>
      <c r="H53" s="38" t="str">
        <f t="shared" si="1"/>
        <v>01/10/2017</v>
      </c>
    </row>
    <row r="54" spans="1:8" ht="15">
      <c r="A54" s="38">
        <v>2017</v>
      </c>
      <c r="B54" s="38">
        <v>10</v>
      </c>
      <c r="C54" s="12" t="s">
        <v>33</v>
      </c>
      <c r="D54" s="8" t="str">
        <f t="shared" si="0"/>
        <v>Aceites Lubricantes</v>
      </c>
      <c r="E54" s="9">
        <v>53.668726775851496</v>
      </c>
      <c r="F54" s="38" t="str">
        <f>VLOOKUP(D54,IMPORT_CLASE!$A$2:$B$45,2,FALSE)</f>
        <v>Bases, aceites y grasas lubricantes</v>
      </c>
      <c r="G54" s="38" t="s">
        <v>75</v>
      </c>
      <c r="H54" s="38" t="str">
        <f t="shared" si="1"/>
        <v>01/10/2017</v>
      </c>
    </row>
    <row r="55" spans="1:8" ht="16.5" customHeight="1">
      <c r="A55" s="38">
        <v>2017</v>
      </c>
      <c r="B55" s="38">
        <v>10</v>
      </c>
      <c r="C55" s="13" t="s">
        <v>34</v>
      </c>
      <c r="D55" s="8" t="str">
        <f t="shared" si="0"/>
        <v>Grasas Lubricantes</v>
      </c>
      <c r="E55" s="14">
        <v>2.8817271526179402</v>
      </c>
      <c r="F55" s="38" t="str">
        <f>VLOOKUP(D55,IMPORT_CLASE!$A$2:$B$45,2,FALSE)</f>
        <v>Bases, aceites y grasas lubricantes</v>
      </c>
      <c r="G55" s="38" t="s">
        <v>75</v>
      </c>
      <c r="H55" s="38" t="str">
        <f t="shared" si="1"/>
        <v>01/10/2017</v>
      </c>
    </row>
    <row r="56" spans="1:8" ht="16.5" customHeight="1">
      <c r="A56" s="38">
        <v>2017</v>
      </c>
      <c r="B56" s="38">
        <v>9</v>
      </c>
      <c r="C56" s="12" t="s">
        <v>74</v>
      </c>
      <c r="D56" s="8" t="str">
        <f t="shared" si="0"/>
        <v>Crudo</v>
      </c>
      <c r="E56" s="9">
        <v>3902.8107651100017</v>
      </c>
      <c r="F56" s="38" t="str">
        <f>VLOOKUP(D56,IMPORT_CLASE!$A$2:$B$45,2,FALSE)</f>
        <v>Petróleo</v>
      </c>
      <c r="G56" s="38" t="s">
        <v>75</v>
      </c>
      <c r="H56" s="38" t="str">
        <f t="shared" si="1"/>
        <v>01/9/2017</v>
      </c>
    </row>
    <row r="57" spans="1:8" ht="15">
      <c r="A57" s="38">
        <v>2017</v>
      </c>
      <c r="B57" s="38">
        <v>9</v>
      </c>
      <c r="C57" s="12" t="s">
        <v>36</v>
      </c>
      <c r="D57" s="8" t="str">
        <f t="shared" si="0"/>
        <v>GLP</v>
      </c>
      <c r="E57" s="9">
        <v>4.29031465</v>
      </c>
      <c r="F57" s="38" t="str">
        <f>VLOOKUP(D57,IMPORT_CLASE!$A$2:$B$45,2,FALSE)</f>
        <v>GLP/Propano/Butano</v>
      </c>
      <c r="G57" s="38" t="s">
        <v>75</v>
      </c>
      <c r="H57" s="38" t="str">
        <f t="shared" si="1"/>
        <v>01/9/2017</v>
      </c>
    </row>
    <row r="58" spans="1:8" ht="15">
      <c r="A58" s="38">
        <v>2017</v>
      </c>
      <c r="B58" s="38">
        <v>9</v>
      </c>
      <c r="C58" s="12" t="s">
        <v>37</v>
      </c>
      <c r="D58" s="8" t="str">
        <f t="shared" si="0"/>
        <v>Butano</v>
      </c>
      <c r="E58" s="9">
        <v>122.88298105</v>
      </c>
      <c r="F58" s="38" t="str">
        <f>VLOOKUP(D58,IMPORT_CLASE!$A$2:$B$45,2,FALSE)</f>
        <v>GLP/Propano/Butano</v>
      </c>
      <c r="G58" s="38" t="s">
        <v>75</v>
      </c>
      <c r="H58" s="38" t="str">
        <f t="shared" si="1"/>
        <v>01/9/2017</v>
      </c>
    </row>
    <row r="59" spans="1:8" ht="15">
      <c r="A59" s="38">
        <v>2017</v>
      </c>
      <c r="B59" s="38">
        <v>9</v>
      </c>
      <c r="C59" s="12" t="s">
        <v>38</v>
      </c>
      <c r="D59" s="8" t="str">
        <f t="shared" si="0"/>
        <v>Propano</v>
      </c>
      <c r="E59" s="9">
        <v>387.19074981999995</v>
      </c>
      <c r="F59" s="38" t="str">
        <f>VLOOKUP(D59,IMPORT_CLASE!$A$2:$B$45,2,FALSE)</f>
        <v>GLP/Propano/Butano</v>
      </c>
      <c r="G59" s="38" t="s">
        <v>75</v>
      </c>
      <c r="H59" s="38" t="str">
        <f t="shared" si="1"/>
        <v>01/9/2017</v>
      </c>
    </row>
    <row r="60" spans="1:8" ht="15">
      <c r="A60" s="38">
        <v>2017</v>
      </c>
      <c r="B60" s="38">
        <v>9</v>
      </c>
      <c r="C60" s="12" t="s">
        <v>76</v>
      </c>
      <c r="D60" s="8" t="str">
        <f t="shared" si="0"/>
        <v>HOGBS</v>
      </c>
      <c r="E60" s="9">
        <v>234.89655275999999</v>
      </c>
      <c r="F60" s="38" t="str">
        <f>VLOOKUP(D60,IMPORT_CLASE!$A$2:$B$45,2,FALSE)</f>
        <v>Gasolinas/Nafta</v>
      </c>
      <c r="G60" s="38" t="s">
        <v>75</v>
      </c>
      <c r="H60" s="38" t="str">
        <f t="shared" si="1"/>
        <v>01/9/2017</v>
      </c>
    </row>
    <row r="61" spans="1:8" ht="15">
      <c r="A61" s="38">
        <v>2017</v>
      </c>
      <c r="B61" s="38">
        <v>9</v>
      </c>
      <c r="C61" s="12" t="s">
        <v>77</v>
      </c>
      <c r="D61" s="8" t="str">
        <f t="shared" si="0"/>
        <v>Nafta Craqueada</v>
      </c>
      <c r="E61" s="9">
        <v>208.32761163000001</v>
      </c>
      <c r="F61" s="38" t="str">
        <f>VLOOKUP(D61,IMPORT_CLASE!$A$2:$B$45,2,FALSE)</f>
        <v>Gasolinas/Nafta</v>
      </c>
      <c r="G61" s="38" t="s">
        <v>75</v>
      </c>
      <c r="H61" s="38" t="str">
        <f t="shared" si="1"/>
        <v>01/9/2017</v>
      </c>
    </row>
    <row r="62" spans="1:8" ht="15">
      <c r="A62" s="38">
        <v>2017</v>
      </c>
      <c r="B62" s="38">
        <v>9</v>
      </c>
      <c r="C62" s="12" t="s">
        <v>78</v>
      </c>
      <c r="D62" s="8" t="str">
        <f t="shared" si="0"/>
        <v>Gasolina Motor</v>
      </c>
      <c r="E62" s="9">
        <v>27.000818819999999</v>
      </c>
      <c r="F62" s="38" t="str">
        <f>VLOOKUP(D62,IMPORT_CLASE!$A$2:$B$45,2,FALSE)</f>
        <v>Gasolinas/Nafta</v>
      </c>
      <c r="G62" s="38" t="s">
        <v>75</v>
      </c>
      <c r="H62" s="38" t="str">
        <f t="shared" si="1"/>
        <v>01/9/2017</v>
      </c>
    </row>
    <row r="63" spans="1:8" ht="15">
      <c r="A63" s="38">
        <v>2017</v>
      </c>
      <c r="B63" s="38">
        <v>9</v>
      </c>
      <c r="C63" s="12" t="s">
        <v>79</v>
      </c>
      <c r="D63" s="8" t="str">
        <f t="shared" si="0"/>
        <v>Gasolina de Aviación</v>
      </c>
      <c r="E63" s="9">
        <v>0</v>
      </c>
      <c r="F63" s="38" t="str">
        <f>VLOOKUP(D63,IMPORT_CLASE!$A$2:$B$45,2,FALSE)</f>
        <v>Gasolinas/Nafta</v>
      </c>
      <c r="G63" s="38" t="s">
        <v>75</v>
      </c>
      <c r="H63" s="38" t="str">
        <f t="shared" si="1"/>
        <v>01/9/2017</v>
      </c>
    </row>
    <row r="64" spans="1:8" ht="15">
      <c r="A64" s="38">
        <v>2017</v>
      </c>
      <c r="B64" s="38">
        <v>9</v>
      </c>
      <c r="C64" s="12" t="s">
        <v>80</v>
      </c>
      <c r="D64" s="8" t="str">
        <f t="shared" si="0"/>
        <v>Turbo Jet A1 / Keroturbo</v>
      </c>
      <c r="E64" s="9">
        <v>234.35950627</v>
      </c>
      <c r="F64" s="38" t="str">
        <f>VLOOKUP(D64,IMPORT_CLASE!$A$2:$B$45,2,FALSE)</f>
        <v>Keroturbo</v>
      </c>
      <c r="G64" s="38" t="s">
        <v>75</v>
      </c>
      <c r="H64" s="38" t="str">
        <f t="shared" si="1"/>
        <v>01/9/2017</v>
      </c>
    </row>
    <row r="65" spans="1:8" ht="15">
      <c r="A65" s="38">
        <v>2017</v>
      </c>
      <c r="B65" s="38">
        <v>9</v>
      </c>
      <c r="C65" s="12" t="s">
        <v>81</v>
      </c>
      <c r="D65" s="8" t="str">
        <f t="shared" si="0"/>
        <v>Diesel 2 50 PPM</v>
      </c>
      <c r="E65" s="9">
        <v>2772.0923557399997</v>
      </c>
      <c r="F65" s="38" t="str">
        <f>VLOOKUP(D65,IMPORT_CLASE!$A$2:$B$45,2,FALSE)</f>
        <v>Diesel 2/DB5</v>
      </c>
      <c r="G65" s="38" t="s">
        <v>75</v>
      </c>
      <c r="H65" s="38" t="str">
        <f t="shared" si="1"/>
        <v>01/9/2017</v>
      </c>
    </row>
    <row r="66" spans="1:8" ht="15">
      <c r="A66" s="38">
        <v>2017</v>
      </c>
      <c r="B66" s="38">
        <v>9</v>
      </c>
      <c r="C66" s="12" t="s">
        <v>82</v>
      </c>
      <c r="D66" s="8" t="str">
        <f t="shared" ref="D66:D129" si="2">TRIM(C66)</f>
        <v>Diesel B5-50 PPM</v>
      </c>
      <c r="E66" s="9">
        <v>170.21864651999999</v>
      </c>
      <c r="F66" s="38" t="str">
        <f>VLOOKUP(D66,IMPORT_CLASE!$A$2:$B$45,2,FALSE)</f>
        <v>Diesel 2/DB5</v>
      </c>
      <c r="G66" s="38" t="s">
        <v>75</v>
      </c>
      <c r="H66" s="38" t="str">
        <f t="shared" si="1"/>
        <v>01/9/2017</v>
      </c>
    </row>
    <row r="67" spans="1:8" ht="15">
      <c r="A67" s="38">
        <v>2017</v>
      </c>
      <c r="B67" s="38">
        <v>9</v>
      </c>
      <c r="C67" s="12" t="s">
        <v>83</v>
      </c>
      <c r="D67" s="8" t="str">
        <f t="shared" si="2"/>
        <v>Solventes</v>
      </c>
      <c r="E67" s="9">
        <v>7.0546073901477087</v>
      </c>
      <c r="F67" s="38" t="str">
        <f>VLOOKUP(D67,IMPORT_CLASE!$A$2:$B$45,2,FALSE)</f>
        <v>Otros</v>
      </c>
      <c r="G67" s="38" t="s">
        <v>75</v>
      </c>
      <c r="H67" s="38" t="str">
        <f t="shared" ref="H67:H130" si="3">"01/"&amp;B67&amp;"/"&amp;A67</f>
        <v>01/9/2017</v>
      </c>
    </row>
    <row r="68" spans="1:8" ht="15">
      <c r="A68" s="38">
        <v>2017</v>
      </c>
      <c r="B68" s="38">
        <v>9</v>
      </c>
      <c r="C68" s="12" t="s">
        <v>84</v>
      </c>
      <c r="D68" s="8" t="str">
        <f t="shared" si="2"/>
        <v>Etileno</v>
      </c>
      <c r="E68" s="9">
        <v>0</v>
      </c>
      <c r="F68" s="38" t="str">
        <f>VLOOKUP(D68,IMPORT_CLASE!$A$2:$B$45,2,FALSE)</f>
        <v>Otros</v>
      </c>
      <c r="G68" s="38" t="s">
        <v>75</v>
      </c>
      <c r="H68" s="38" t="str">
        <f t="shared" si="3"/>
        <v>01/9/2017</v>
      </c>
    </row>
    <row r="69" spans="1:8" ht="15">
      <c r="A69" s="38">
        <v>2017</v>
      </c>
      <c r="B69" s="38">
        <v>9</v>
      </c>
      <c r="C69" s="12" t="s">
        <v>85</v>
      </c>
      <c r="D69" s="8" t="str">
        <f t="shared" si="2"/>
        <v>Residuales</v>
      </c>
      <c r="E69" s="9">
        <v>149.86254596000001</v>
      </c>
      <c r="F69" s="38" t="str">
        <f>VLOOKUP(D69,IMPORT_CLASE!$A$2:$B$45,2,FALSE)</f>
        <v>Residuales</v>
      </c>
      <c r="G69" s="38" t="s">
        <v>75</v>
      </c>
      <c r="H69" s="38" t="str">
        <f t="shared" si="3"/>
        <v>01/9/2017</v>
      </c>
    </row>
    <row r="70" spans="1:8" ht="15">
      <c r="A70" s="38">
        <v>2017</v>
      </c>
      <c r="B70" s="38">
        <v>9</v>
      </c>
      <c r="C70" s="12" t="s">
        <v>47</v>
      </c>
      <c r="D70" s="8" t="str">
        <f t="shared" si="2"/>
        <v>Otros</v>
      </c>
      <c r="E70" s="9">
        <v>0</v>
      </c>
      <c r="F70" s="38" t="str">
        <f>VLOOKUP(D70,IMPORT_CLASE!$A$2:$B$45,2,FALSE)</f>
        <v>Otros</v>
      </c>
      <c r="G70" s="38" t="s">
        <v>75</v>
      </c>
      <c r="H70" s="38" t="str">
        <f t="shared" si="3"/>
        <v>01/9/2017</v>
      </c>
    </row>
    <row r="71" spans="1:8" ht="15">
      <c r="A71" s="38">
        <v>2017</v>
      </c>
      <c r="B71" s="38">
        <v>9</v>
      </c>
      <c r="C71" s="12" t="s">
        <v>32</v>
      </c>
      <c r="D71" s="8" t="str">
        <f t="shared" si="2"/>
        <v>Bases Lubricantes</v>
      </c>
      <c r="E71" s="9">
        <v>53.868571071537197</v>
      </c>
      <c r="F71" s="38" t="str">
        <f>VLOOKUP(D71,IMPORT_CLASE!$A$2:$B$45,2,FALSE)</f>
        <v>Bases, aceites y grasas lubricantes</v>
      </c>
      <c r="G71" s="38" t="s">
        <v>75</v>
      </c>
      <c r="H71" s="38" t="str">
        <f t="shared" si="3"/>
        <v>01/9/2017</v>
      </c>
    </row>
    <row r="72" spans="1:8" ht="15">
      <c r="A72" s="38">
        <v>2017</v>
      </c>
      <c r="B72" s="38">
        <v>9</v>
      </c>
      <c r="C72" s="12" t="s">
        <v>33</v>
      </c>
      <c r="D72" s="8" t="str">
        <f t="shared" si="2"/>
        <v>Aceites Lubricantes</v>
      </c>
      <c r="E72" s="9">
        <v>46.845563397971659</v>
      </c>
      <c r="F72" s="38" t="str">
        <f>VLOOKUP(D72,IMPORT_CLASE!$A$2:$B$45,2,FALSE)</f>
        <v>Bases, aceites y grasas lubricantes</v>
      </c>
      <c r="G72" s="38" t="s">
        <v>75</v>
      </c>
      <c r="H72" s="38" t="str">
        <f t="shared" si="3"/>
        <v>01/9/2017</v>
      </c>
    </row>
    <row r="73" spans="1:8" ht="15">
      <c r="A73" s="38">
        <v>2017</v>
      </c>
      <c r="B73" s="38">
        <v>9</v>
      </c>
      <c r="C73" s="13" t="s">
        <v>34</v>
      </c>
      <c r="D73" s="8" t="str">
        <f t="shared" si="2"/>
        <v>Grasas Lubricantes</v>
      </c>
      <c r="E73" s="14">
        <v>3.13124120421406</v>
      </c>
      <c r="F73" s="38" t="str">
        <f>VLOOKUP(D73,IMPORT_CLASE!$A$2:$B$45,2,FALSE)</f>
        <v>Bases, aceites y grasas lubricantes</v>
      </c>
      <c r="G73" s="38" t="s">
        <v>75</v>
      </c>
      <c r="H73" s="38" t="str">
        <f t="shared" si="3"/>
        <v>01/9/2017</v>
      </c>
    </row>
    <row r="74" spans="1:8" ht="15">
      <c r="A74" s="38">
        <v>2017</v>
      </c>
      <c r="B74" s="38">
        <v>8</v>
      </c>
      <c r="C74" s="12" t="s">
        <v>74</v>
      </c>
      <c r="D74" s="8" t="str">
        <f t="shared" si="2"/>
        <v>Crudo</v>
      </c>
      <c r="E74" s="9">
        <v>2932.4585097999989</v>
      </c>
      <c r="F74" s="38" t="str">
        <f>VLOOKUP(D74,IMPORT_CLASE!$A$2:$B$45,2,FALSE)</f>
        <v>Petróleo</v>
      </c>
      <c r="G74" s="38" t="s">
        <v>75</v>
      </c>
      <c r="H74" s="38" t="str">
        <f t="shared" si="3"/>
        <v>01/8/2017</v>
      </c>
    </row>
    <row r="75" spans="1:8" ht="15">
      <c r="A75" s="38">
        <v>2017</v>
      </c>
      <c r="B75" s="38">
        <v>8</v>
      </c>
      <c r="C75" s="12" t="s">
        <v>36</v>
      </c>
      <c r="D75" s="8" t="str">
        <f t="shared" si="2"/>
        <v>GLP</v>
      </c>
      <c r="E75" s="9">
        <v>3.6597547300000004</v>
      </c>
      <c r="F75" s="38" t="str">
        <f>VLOOKUP(D75,IMPORT_CLASE!$A$2:$B$45,2,FALSE)</f>
        <v>GLP/Propano/Butano</v>
      </c>
      <c r="G75" s="38" t="s">
        <v>75</v>
      </c>
      <c r="H75" s="38" t="str">
        <f t="shared" si="3"/>
        <v>01/8/2017</v>
      </c>
    </row>
    <row r="76" spans="1:8" ht="15">
      <c r="A76" s="38">
        <v>2017</v>
      </c>
      <c r="B76" s="38">
        <v>8</v>
      </c>
      <c r="C76" s="12" t="s">
        <v>37</v>
      </c>
      <c r="D76" s="8" t="str">
        <f t="shared" si="2"/>
        <v>Butano</v>
      </c>
      <c r="E76" s="9">
        <v>39.166892789999999</v>
      </c>
      <c r="F76" s="38" t="str">
        <f>VLOOKUP(D76,IMPORT_CLASE!$A$2:$B$45,2,FALSE)</f>
        <v>GLP/Propano/Butano</v>
      </c>
      <c r="G76" s="38" t="s">
        <v>75</v>
      </c>
      <c r="H76" s="38" t="str">
        <f t="shared" si="3"/>
        <v>01/8/2017</v>
      </c>
    </row>
    <row r="77" spans="1:8" ht="15">
      <c r="A77" s="38">
        <v>2017</v>
      </c>
      <c r="B77" s="38">
        <v>8</v>
      </c>
      <c r="C77" s="12" t="s">
        <v>38</v>
      </c>
      <c r="D77" s="8" t="str">
        <f t="shared" si="2"/>
        <v>Propano</v>
      </c>
      <c r="E77" s="9">
        <v>159.27413458000001</v>
      </c>
      <c r="F77" s="38" t="str">
        <f>VLOOKUP(D77,IMPORT_CLASE!$A$2:$B$45,2,FALSE)</f>
        <v>GLP/Propano/Butano</v>
      </c>
      <c r="G77" s="38" t="s">
        <v>75</v>
      </c>
      <c r="H77" s="38" t="str">
        <f t="shared" si="3"/>
        <v>01/8/2017</v>
      </c>
    </row>
    <row r="78" spans="1:8" ht="15">
      <c r="A78" s="38">
        <v>2017</v>
      </c>
      <c r="B78" s="38">
        <v>8</v>
      </c>
      <c r="C78" s="12" t="s">
        <v>76</v>
      </c>
      <c r="D78" s="8" t="str">
        <f t="shared" si="2"/>
        <v>HOGBS</v>
      </c>
      <c r="E78" s="9">
        <v>243.4447634</v>
      </c>
      <c r="F78" s="38" t="str">
        <f>VLOOKUP(D78,IMPORT_CLASE!$A$2:$B$45,2,FALSE)</f>
        <v>Gasolinas/Nafta</v>
      </c>
      <c r="G78" s="38" t="s">
        <v>75</v>
      </c>
      <c r="H78" s="38" t="str">
        <f t="shared" si="3"/>
        <v>01/8/2017</v>
      </c>
    </row>
    <row r="79" spans="1:8" ht="15">
      <c r="A79" s="38">
        <v>2017</v>
      </c>
      <c r="B79" s="38">
        <v>8</v>
      </c>
      <c r="C79" s="12" t="s">
        <v>77</v>
      </c>
      <c r="D79" s="8" t="str">
        <f t="shared" si="2"/>
        <v>Nafta Craqueada</v>
      </c>
      <c r="E79" s="9">
        <v>718.82396759999995</v>
      </c>
      <c r="F79" s="38" t="str">
        <f>VLOOKUP(D79,IMPORT_CLASE!$A$2:$B$45,2,FALSE)</f>
        <v>Gasolinas/Nafta</v>
      </c>
      <c r="G79" s="38" t="s">
        <v>75</v>
      </c>
      <c r="H79" s="38" t="str">
        <f t="shared" si="3"/>
        <v>01/8/2017</v>
      </c>
    </row>
    <row r="80" spans="1:8" ht="15">
      <c r="A80" s="38">
        <v>2017</v>
      </c>
      <c r="B80" s="38">
        <v>8</v>
      </c>
      <c r="C80" s="12" t="s">
        <v>78</v>
      </c>
      <c r="D80" s="8" t="str">
        <f t="shared" si="2"/>
        <v>Gasolina Motor</v>
      </c>
      <c r="E80" s="9">
        <v>81.649137650000014</v>
      </c>
      <c r="F80" s="38" t="str">
        <f>VLOOKUP(D80,IMPORT_CLASE!$A$2:$B$45,2,FALSE)</f>
        <v>Gasolinas/Nafta</v>
      </c>
      <c r="G80" s="38" t="s">
        <v>75</v>
      </c>
      <c r="H80" s="38" t="str">
        <f t="shared" si="3"/>
        <v>01/8/2017</v>
      </c>
    </row>
    <row r="81" spans="1:8" ht="15">
      <c r="A81" s="38">
        <v>2017</v>
      </c>
      <c r="B81" s="38">
        <v>8</v>
      </c>
      <c r="C81" s="12" t="s">
        <v>79</v>
      </c>
      <c r="D81" s="8" t="str">
        <f t="shared" si="2"/>
        <v>Gasolina de Aviación</v>
      </c>
      <c r="E81" s="9">
        <v>0</v>
      </c>
      <c r="F81" s="38" t="str">
        <f>VLOOKUP(D81,IMPORT_CLASE!$A$2:$B$45,2,FALSE)</f>
        <v>Gasolinas/Nafta</v>
      </c>
      <c r="G81" s="38" t="s">
        <v>75</v>
      </c>
      <c r="H81" s="38" t="str">
        <f t="shared" si="3"/>
        <v>01/8/2017</v>
      </c>
    </row>
    <row r="82" spans="1:8" ht="15">
      <c r="A82" s="38">
        <v>2017</v>
      </c>
      <c r="B82" s="38">
        <v>8</v>
      </c>
      <c r="C82" s="12" t="s">
        <v>80</v>
      </c>
      <c r="D82" s="8" t="str">
        <f t="shared" si="2"/>
        <v>Turbo Jet A1 / Keroturbo</v>
      </c>
      <c r="E82" s="9">
        <v>411.39379551000002</v>
      </c>
      <c r="F82" s="38" t="str">
        <f>VLOOKUP(D82,IMPORT_CLASE!$A$2:$B$45,2,FALSE)</f>
        <v>Keroturbo</v>
      </c>
      <c r="G82" s="38" t="s">
        <v>75</v>
      </c>
      <c r="H82" s="38" t="str">
        <f t="shared" si="3"/>
        <v>01/8/2017</v>
      </c>
    </row>
    <row r="83" spans="1:8" ht="15">
      <c r="A83" s="38">
        <v>2017</v>
      </c>
      <c r="B83" s="38">
        <v>8</v>
      </c>
      <c r="C83" s="12" t="s">
        <v>81</v>
      </c>
      <c r="D83" s="8" t="str">
        <f t="shared" si="2"/>
        <v>Diesel 2 50 PPM</v>
      </c>
      <c r="E83" s="9">
        <v>2138.39321625</v>
      </c>
      <c r="F83" s="38" t="str">
        <f>VLOOKUP(D83,IMPORT_CLASE!$A$2:$B$45,2,FALSE)</f>
        <v>Diesel 2/DB5</v>
      </c>
      <c r="G83" s="38" t="s">
        <v>75</v>
      </c>
      <c r="H83" s="38" t="str">
        <f t="shared" si="3"/>
        <v>01/8/2017</v>
      </c>
    </row>
    <row r="84" spans="1:8" ht="15">
      <c r="A84" s="38">
        <v>2017</v>
      </c>
      <c r="B84" s="38">
        <v>8</v>
      </c>
      <c r="C84" s="12" t="s">
        <v>82</v>
      </c>
      <c r="D84" s="8" t="str">
        <f t="shared" si="2"/>
        <v>Diesel B5-50 PPM</v>
      </c>
      <c r="E84" s="9">
        <v>949.74702043000013</v>
      </c>
      <c r="F84" s="38" t="str">
        <f>VLOOKUP(D84,IMPORT_CLASE!$A$2:$B$45,2,FALSE)</f>
        <v>Diesel 2/DB5</v>
      </c>
      <c r="G84" s="38" t="s">
        <v>75</v>
      </c>
      <c r="H84" s="38" t="str">
        <f t="shared" si="3"/>
        <v>01/8/2017</v>
      </c>
    </row>
    <row r="85" spans="1:8" ht="15">
      <c r="A85" s="38">
        <v>2017</v>
      </c>
      <c r="B85" s="38">
        <v>8</v>
      </c>
      <c r="C85" s="12" t="s">
        <v>83</v>
      </c>
      <c r="D85" s="8" t="str">
        <f t="shared" si="2"/>
        <v>Solventes</v>
      </c>
      <c r="E85" s="9">
        <v>4.020631968202216</v>
      </c>
      <c r="F85" s="38" t="str">
        <f>VLOOKUP(D85,IMPORT_CLASE!$A$2:$B$45,2,FALSE)</f>
        <v>Otros</v>
      </c>
      <c r="G85" s="38" t="s">
        <v>75</v>
      </c>
      <c r="H85" s="38" t="str">
        <f t="shared" si="3"/>
        <v>01/8/2017</v>
      </c>
    </row>
    <row r="86" spans="1:8" ht="15">
      <c r="A86" s="38">
        <v>2017</v>
      </c>
      <c r="B86" s="38">
        <v>8</v>
      </c>
      <c r="C86" s="12" t="s">
        <v>84</v>
      </c>
      <c r="D86" s="8" t="str">
        <f t="shared" si="2"/>
        <v>Etileno</v>
      </c>
      <c r="E86" s="9">
        <v>0</v>
      </c>
      <c r="F86" s="38" t="str">
        <f>VLOOKUP(D86,IMPORT_CLASE!$A$2:$B$45,2,FALSE)</f>
        <v>Otros</v>
      </c>
      <c r="G86" s="38" t="s">
        <v>75</v>
      </c>
      <c r="H86" s="38" t="str">
        <f t="shared" si="3"/>
        <v>01/8/2017</v>
      </c>
    </row>
    <row r="87" spans="1:8" ht="15">
      <c r="A87" s="38">
        <v>2017</v>
      </c>
      <c r="B87" s="38">
        <v>8</v>
      </c>
      <c r="C87" s="12" t="s">
        <v>85</v>
      </c>
      <c r="D87" s="8" t="str">
        <f t="shared" si="2"/>
        <v>Residuales</v>
      </c>
      <c r="E87" s="9">
        <v>0</v>
      </c>
      <c r="F87" s="38" t="str">
        <f>VLOOKUP(D87,IMPORT_CLASE!$A$2:$B$45,2,FALSE)</f>
        <v>Residuales</v>
      </c>
      <c r="G87" s="38" t="s">
        <v>75</v>
      </c>
      <c r="H87" s="38" t="str">
        <f t="shared" si="3"/>
        <v>01/8/2017</v>
      </c>
    </row>
    <row r="88" spans="1:8" ht="15">
      <c r="A88" s="38">
        <v>2017</v>
      </c>
      <c r="B88" s="38">
        <v>8</v>
      </c>
      <c r="C88" s="12" t="s">
        <v>47</v>
      </c>
      <c r="D88" s="8" t="str">
        <f t="shared" si="2"/>
        <v>Otros</v>
      </c>
      <c r="E88" s="9">
        <v>0</v>
      </c>
      <c r="F88" s="38" t="str">
        <f>VLOOKUP(D88,IMPORT_CLASE!$A$2:$B$45,2,FALSE)</f>
        <v>Otros</v>
      </c>
      <c r="G88" s="38" t="s">
        <v>75</v>
      </c>
      <c r="H88" s="38" t="str">
        <f t="shared" si="3"/>
        <v>01/8/2017</v>
      </c>
    </row>
    <row r="89" spans="1:8" ht="15">
      <c r="A89" s="38">
        <v>2017</v>
      </c>
      <c r="B89" s="38">
        <v>8</v>
      </c>
      <c r="C89" s="12" t="s">
        <v>32</v>
      </c>
      <c r="D89" s="8" t="str">
        <f t="shared" si="2"/>
        <v>Bases Lubricantes</v>
      </c>
      <c r="E89" s="9">
        <v>7.1164632592460704</v>
      </c>
      <c r="F89" s="38" t="str">
        <f>VLOOKUP(D89,IMPORT_CLASE!$A$2:$B$45,2,FALSE)</f>
        <v>Bases, aceites y grasas lubricantes</v>
      </c>
      <c r="G89" s="38" t="s">
        <v>75</v>
      </c>
      <c r="H89" s="38" t="str">
        <f t="shared" si="3"/>
        <v>01/8/2017</v>
      </c>
    </row>
    <row r="90" spans="1:8" ht="15">
      <c r="A90" s="38">
        <v>2017</v>
      </c>
      <c r="B90" s="38">
        <v>8</v>
      </c>
      <c r="C90" s="12" t="s">
        <v>33</v>
      </c>
      <c r="D90" s="8" t="str">
        <f t="shared" si="2"/>
        <v>Aceites Lubricantes</v>
      </c>
      <c r="E90" s="9">
        <v>60.729012441286102</v>
      </c>
      <c r="F90" s="38" t="str">
        <f>VLOOKUP(D90,IMPORT_CLASE!$A$2:$B$45,2,FALSE)</f>
        <v>Bases, aceites y grasas lubricantes</v>
      </c>
      <c r="G90" s="38" t="s">
        <v>75</v>
      </c>
      <c r="H90" s="38" t="str">
        <f t="shared" si="3"/>
        <v>01/8/2017</v>
      </c>
    </row>
    <row r="91" spans="1:8" ht="15">
      <c r="A91" s="38">
        <v>2017</v>
      </c>
      <c r="B91" s="38">
        <v>8</v>
      </c>
      <c r="C91" s="13" t="s">
        <v>34</v>
      </c>
      <c r="D91" s="8" t="str">
        <f t="shared" si="2"/>
        <v>Grasas Lubricantes</v>
      </c>
      <c r="E91" s="14">
        <v>2.6214210152197097</v>
      </c>
      <c r="F91" s="38" t="str">
        <f>VLOOKUP(D91,IMPORT_CLASE!$A$2:$B$45,2,FALSE)</f>
        <v>Bases, aceites y grasas lubricantes</v>
      </c>
      <c r="G91" s="38" t="s">
        <v>75</v>
      </c>
      <c r="H91" s="38" t="str">
        <f t="shared" si="3"/>
        <v>01/8/2017</v>
      </c>
    </row>
    <row r="92" spans="1:8" ht="15">
      <c r="A92" s="38">
        <v>2017</v>
      </c>
      <c r="B92" s="38">
        <v>7</v>
      </c>
      <c r="C92" s="12" t="s">
        <v>74</v>
      </c>
      <c r="D92" s="8" t="str">
        <f t="shared" si="2"/>
        <v>Crudo</v>
      </c>
      <c r="E92" s="9">
        <v>3873.6816807599985</v>
      </c>
      <c r="F92" s="38" t="str">
        <f>VLOOKUP(D92,IMPORT_CLASE!$A$2:$B$45,2,FALSE)</f>
        <v>Petróleo</v>
      </c>
      <c r="G92" s="38" t="s">
        <v>75</v>
      </c>
      <c r="H92" s="38" t="str">
        <f t="shared" si="3"/>
        <v>01/7/2017</v>
      </c>
    </row>
    <row r="93" spans="1:8" ht="15">
      <c r="A93" s="38">
        <v>2017</v>
      </c>
      <c r="B93" s="38">
        <v>7</v>
      </c>
      <c r="C93" s="12" t="s">
        <v>36</v>
      </c>
      <c r="D93" s="8" t="str">
        <f t="shared" si="2"/>
        <v>GLP</v>
      </c>
      <c r="E93" s="9">
        <v>36.770214089999996</v>
      </c>
      <c r="F93" s="38" t="str">
        <f>VLOOKUP(D93,IMPORT_CLASE!$A$2:$B$45,2,FALSE)</f>
        <v>GLP/Propano/Butano</v>
      </c>
      <c r="G93" s="38" t="s">
        <v>75</v>
      </c>
      <c r="H93" s="38" t="str">
        <f t="shared" si="3"/>
        <v>01/7/2017</v>
      </c>
    </row>
    <row r="94" spans="1:8" ht="15">
      <c r="A94" s="38">
        <v>2017</v>
      </c>
      <c r="B94" s="38">
        <v>7</v>
      </c>
      <c r="C94" s="12" t="s">
        <v>37</v>
      </c>
      <c r="D94" s="8" t="str">
        <f t="shared" si="2"/>
        <v>Butano</v>
      </c>
      <c r="E94" s="9">
        <v>9.8451079999999996E-2</v>
      </c>
      <c r="F94" s="38" t="str">
        <f>VLOOKUP(D94,IMPORT_CLASE!$A$2:$B$45,2,FALSE)</f>
        <v>GLP/Propano/Butano</v>
      </c>
      <c r="G94" s="38" t="s">
        <v>75</v>
      </c>
      <c r="H94" s="38" t="str">
        <f t="shared" si="3"/>
        <v>01/7/2017</v>
      </c>
    </row>
    <row r="95" spans="1:8" ht="15">
      <c r="A95" s="38">
        <v>2017</v>
      </c>
      <c r="B95" s="38">
        <v>7</v>
      </c>
      <c r="C95" s="12" t="s">
        <v>38</v>
      </c>
      <c r="D95" s="8" t="str">
        <f t="shared" si="2"/>
        <v>Propano</v>
      </c>
      <c r="E95" s="9">
        <v>103.63225364</v>
      </c>
      <c r="F95" s="38" t="str">
        <f>VLOOKUP(D95,IMPORT_CLASE!$A$2:$B$45,2,FALSE)</f>
        <v>GLP/Propano/Butano</v>
      </c>
      <c r="G95" s="38" t="s">
        <v>75</v>
      </c>
      <c r="H95" s="38" t="str">
        <f t="shared" si="3"/>
        <v>01/7/2017</v>
      </c>
    </row>
    <row r="96" spans="1:8" ht="15">
      <c r="A96" s="38">
        <v>2017</v>
      </c>
      <c r="B96" s="38">
        <v>7</v>
      </c>
      <c r="C96" s="12" t="s">
        <v>76</v>
      </c>
      <c r="D96" s="8" t="str">
        <f t="shared" si="2"/>
        <v>HOGBS</v>
      </c>
      <c r="E96" s="9">
        <v>126.38633492999999</v>
      </c>
      <c r="F96" s="38" t="str">
        <f>VLOOKUP(D96,IMPORT_CLASE!$A$2:$B$45,2,FALSE)</f>
        <v>Gasolinas/Nafta</v>
      </c>
      <c r="G96" s="38" t="s">
        <v>75</v>
      </c>
      <c r="H96" s="38" t="str">
        <f t="shared" si="3"/>
        <v>01/7/2017</v>
      </c>
    </row>
    <row r="97" spans="1:8" ht="15">
      <c r="A97" s="38">
        <v>2017</v>
      </c>
      <c r="B97" s="38">
        <v>7</v>
      </c>
      <c r="C97" s="12" t="s">
        <v>77</v>
      </c>
      <c r="D97" s="8" t="str">
        <f t="shared" si="2"/>
        <v>Nafta Craqueada</v>
      </c>
      <c r="E97" s="9">
        <v>332.72704249000003</v>
      </c>
      <c r="F97" s="38" t="str">
        <f>VLOOKUP(D97,IMPORT_CLASE!$A$2:$B$45,2,FALSE)</f>
        <v>Gasolinas/Nafta</v>
      </c>
      <c r="G97" s="38" t="s">
        <v>75</v>
      </c>
      <c r="H97" s="38" t="str">
        <f t="shared" si="3"/>
        <v>01/7/2017</v>
      </c>
    </row>
    <row r="98" spans="1:8" ht="15">
      <c r="A98" s="38">
        <v>2017</v>
      </c>
      <c r="B98" s="38">
        <v>7</v>
      </c>
      <c r="C98" s="12" t="s">
        <v>78</v>
      </c>
      <c r="D98" s="8" t="str">
        <f t="shared" si="2"/>
        <v>Gasolina Motor</v>
      </c>
      <c r="E98" s="9">
        <v>24.726625289999998</v>
      </c>
      <c r="F98" s="38" t="str">
        <f>VLOOKUP(D98,IMPORT_CLASE!$A$2:$B$45,2,FALSE)</f>
        <v>Gasolinas/Nafta</v>
      </c>
      <c r="G98" s="38" t="s">
        <v>75</v>
      </c>
      <c r="H98" s="38" t="str">
        <f t="shared" si="3"/>
        <v>01/7/2017</v>
      </c>
    </row>
    <row r="99" spans="1:8" ht="15">
      <c r="A99" s="38">
        <v>2017</v>
      </c>
      <c r="B99" s="38">
        <v>7</v>
      </c>
      <c r="C99" s="12" t="s">
        <v>79</v>
      </c>
      <c r="D99" s="8" t="str">
        <f t="shared" si="2"/>
        <v>Gasolina de Aviación</v>
      </c>
      <c r="E99" s="9">
        <v>0</v>
      </c>
      <c r="F99" s="38" t="str">
        <f>VLOOKUP(D99,IMPORT_CLASE!$A$2:$B$45,2,FALSE)</f>
        <v>Gasolinas/Nafta</v>
      </c>
      <c r="G99" s="38" t="s">
        <v>75</v>
      </c>
      <c r="H99" s="38" t="str">
        <f t="shared" si="3"/>
        <v>01/7/2017</v>
      </c>
    </row>
    <row r="100" spans="1:8" ht="15">
      <c r="A100" s="38">
        <v>2017</v>
      </c>
      <c r="B100" s="38">
        <v>7</v>
      </c>
      <c r="C100" s="12" t="s">
        <v>80</v>
      </c>
      <c r="D100" s="8" t="str">
        <f t="shared" si="2"/>
        <v>Turbo Jet A1 / Keroturbo</v>
      </c>
      <c r="E100" s="9">
        <v>161.48003129</v>
      </c>
      <c r="F100" s="38" t="str">
        <f>VLOOKUP(D100,IMPORT_CLASE!$A$2:$B$45,2,FALSE)</f>
        <v>Keroturbo</v>
      </c>
      <c r="G100" s="38" t="s">
        <v>75</v>
      </c>
      <c r="H100" s="38" t="str">
        <f t="shared" si="3"/>
        <v>01/7/2017</v>
      </c>
    </row>
    <row r="101" spans="1:8" ht="15">
      <c r="A101" s="38">
        <v>2017</v>
      </c>
      <c r="B101" s="38">
        <v>7</v>
      </c>
      <c r="C101" s="12" t="s">
        <v>81</v>
      </c>
      <c r="D101" s="8" t="str">
        <f t="shared" si="2"/>
        <v>Diesel 2 50 PPM</v>
      </c>
      <c r="E101" s="9">
        <v>1846.0394004899999</v>
      </c>
      <c r="F101" s="38" t="str">
        <f>VLOOKUP(D101,IMPORT_CLASE!$A$2:$B$45,2,FALSE)</f>
        <v>Diesel 2/DB5</v>
      </c>
      <c r="G101" s="38" t="s">
        <v>75</v>
      </c>
      <c r="H101" s="38" t="str">
        <f t="shared" si="3"/>
        <v>01/7/2017</v>
      </c>
    </row>
    <row r="102" spans="1:8" ht="15">
      <c r="A102" s="38">
        <v>2017</v>
      </c>
      <c r="B102" s="38">
        <v>7</v>
      </c>
      <c r="C102" s="12" t="s">
        <v>82</v>
      </c>
      <c r="D102" s="8" t="str">
        <f t="shared" si="2"/>
        <v>Diesel B5-50 PPM</v>
      </c>
      <c r="E102" s="9">
        <v>294.02269742999999</v>
      </c>
      <c r="F102" s="38" t="str">
        <f>VLOOKUP(D102,IMPORT_CLASE!$A$2:$B$45,2,FALSE)</f>
        <v>Diesel 2/DB5</v>
      </c>
      <c r="G102" s="38" t="s">
        <v>75</v>
      </c>
      <c r="H102" s="38" t="str">
        <f t="shared" si="3"/>
        <v>01/7/2017</v>
      </c>
    </row>
    <row r="103" spans="1:8" ht="15">
      <c r="A103" s="38">
        <v>2017</v>
      </c>
      <c r="B103" s="38">
        <v>7</v>
      </c>
      <c r="C103" s="12" t="s">
        <v>83</v>
      </c>
      <c r="D103" s="8" t="str">
        <f t="shared" si="2"/>
        <v>Solventes</v>
      </c>
      <c r="E103" s="9">
        <v>4.7524543789296194</v>
      </c>
      <c r="F103" s="38" t="str">
        <f>VLOOKUP(D103,IMPORT_CLASE!$A$2:$B$45,2,FALSE)</f>
        <v>Otros</v>
      </c>
      <c r="G103" s="38" t="s">
        <v>75</v>
      </c>
      <c r="H103" s="38" t="str">
        <f t="shared" si="3"/>
        <v>01/7/2017</v>
      </c>
    </row>
    <row r="104" spans="1:8" ht="15">
      <c r="A104" s="38">
        <v>2017</v>
      </c>
      <c r="B104" s="38">
        <v>7</v>
      </c>
      <c r="C104" s="12" t="s">
        <v>84</v>
      </c>
      <c r="D104" s="8" t="str">
        <f t="shared" si="2"/>
        <v>Etileno</v>
      </c>
      <c r="E104" s="9">
        <v>0</v>
      </c>
      <c r="F104" s="38" t="str">
        <f>VLOOKUP(D104,IMPORT_CLASE!$A$2:$B$45,2,FALSE)</f>
        <v>Otros</v>
      </c>
      <c r="G104" s="38" t="s">
        <v>75</v>
      </c>
      <c r="H104" s="38" t="str">
        <f t="shared" si="3"/>
        <v>01/7/2017</v>
      </c>
    </row>
    <row r="105" spans="1:8" ht="15">
      <c r="A105" s="38">
        <v>2017</v>
      </c>
      <c r="B105" s="38">
        <v>7</v>
      </c>
      <c r="C105" s="12" t="s">
        <v>85</v>
      </c>
      <c r="D105" s="8" t="str">
        <f t="shared" si="2"/>
        <v>Residuales</v>
      </c>
      <c r="E105" s="9">
        <v>0</v>
      </c>
      <c r="F105" s="38" t="str">
        <f>VLOOKUP(D105,IMPORT_CLASE!$A$2:$B$45,2,FALSE)</f>
        <v>Residuales</v>
      </c>
      <c r="G105" s="38" t="s">
        <v>75</v>
      </c>
      <c r="H105" s="38" t="str">
        <f t="shared" si="3"/>
        <v>01/7/2017</v>
      </c>
    </row>
    <row r="106" spans="1:8" ht="15">
      <c r="A106" s="38">
        <v>2017</v>
      </c>
      <c r="B106" s="38">
        <v>7</v>
      </c>
      <c r="C106" s="12" t="s">
        <v>47</v>
      </c>
      <c r="D106" s="8" t="str">
        <f t="shared" si="2"/>
        <v>Otros</v>
      </c>
      <c r="E106" s="9">
        <v>0</v>
      </c>
      <c r="F106" s="38" t="str">
        <f>VLOOKUP(D106,IMPORT_CLASE!$A$2:$B$45,2,FALSE)</f>
        <v>Otros</v>
      </c>
      <c r="G106" s="38" t="s">
        <v>75</v>
      </c>
      <c r="H106" s="38" t="str">
        <f t="shared" si="3"/>
        <v>01/7/2017</v>
      </c>
    </row>
    <row r="107" spans="1:8" ht="15">
      <c r="A107" s="38">
        <v>2017</v>
      </c>
      <c r="B107" s="38">
        <v>7</v>
      </c>
      <c r="C107" s="12" t="s">
        <v>32</v>
      </c>
      <c r="D107" s="8" t="str">
        <f t="shared" si="2"/>
        <v>Bases Lubricantes</v>
      </c>
      <c r="E107" s="9">
        <v>24.307805406207301</v>
      </c>
      <c r="F107" s="38" t="str">
        <f>VLOOKUP(D107,IMPORT_CLASE!$A$2:$B$45,2,FALSE)</f>
        <v>Bases, aceites y grasas lubricantes</v>
      </c>
      <c r="G107" s="38" t="s">
        <v>75</v>
      </c>
      <c r="H107" s="38" t="str">
        <f t="shared" si="3"/>
        <v>01/7/2017</v>
      </c>
    </row>
    <row r="108" spans="1:8" ht="15">
      <c r="A108" s="38">
        <v>2017</v>
      </c>
      <c r="B108" s="38">
        <v>7</v>
      </c>
      <c r="C108" s="12" t="s">
        <v>33</v>
      </c>
      <c r="D108" s="8" t="str">
        <f t="shared" si="2"/>
        <v>Aceites Lubricantes</v>
      </c>
      <c r="E108" s="9">
        <v>41.761505318098308</v>
      </c>
      <c r="F108" s="38" t="str">
        <f>VLOOKUP(D108,IMPORT_CLASE!$A$2:$B$45,2,FALSE)</f>
        <v>Bases, aceites y grasas lubricantes</v>
      </c>
      <c r="G108" s="38" t="s">
        <v>75</v>
      </c>
      <c r="H108" s="38" t="str">
        <f t="shared" si="3"/>
        <v>01/7/2017</v>
      </c>
    </row>
    <row r="109" spans="1:8" ht="15">
      <c r="A109" s="38">
        <v>2017</v>
      </c>
      <c r="B109" s="38">
        <v>7</v>
      </c>
      <c r="C109" s="13" t="s">
        <v>34</v>
      </c>
      <c r="D109" s="8" t="str">
        <f t="shared" si="2"/>
        <v>Grasas Lubricantes</v>
      </c>
      <c r="E109" s="14">
        <v>2.73922684832436</v>
      </c>
      <c r="F109" s="38" t="str">
        <f>VLOOKUP(D109,IMPORT_CLASE!$A$2:$B$45,2,FALSE)</f>
        <v>Bases, aceites y grasas lubricantes</v>
      </c>
      <c r="G109" s="38" t="s">
        <v>75</v>
      </c>
      <c r="H109" s="38" t="str">
        <f t="shared" si="3"/>
        <v>01/7/2017</v>
      </c>
    </row>
    <row r="110" spans="1:8" ht="15">
      <c r="A110" s="38">
        <v>2017</v>
      </c>
      <c r="B110" s="38">
        <v>6</v>
      </c>
      <c r="C110" s="12" t="s">
        <v>74</v>
      </c>
      <c r="D110" s="8" t="str">
        <f t="shared" si="2"/>
        <v>Crudo</v>
      </c>
      <c r="E110" s="9">
        <v>3930.83753325</v>
      </c>
      <c r="F110" s="38" t="str">
        <f>VLOOKUP(D110,IMPORT_CLASE!$A$2:$B$45,2,FALSE)</f>
        <v>Petróleo</v>
      </c>
      <c r="G110" s="38" t="s">
        <v>75</v>
      </c>
      <c r="H110" s="38" t="str">
        <f t="shared" si="3"/>
        <v>01/6/2017</v>
      </c>
    </row>
    <row r="111" spans="1:8" ht="15">
      <c r="A111" s="38">
        <v>2017</v>
      </c>
      <c r="B111" s="38">
        <v>6</v>
      </c>
      <c r="C111" s="12" t="s">
        <v>36</v>
      </c>
      <c r="D111" s="8" t="str">
        <f t="shared" si="2"/>
        <v>GLP</v>
      </c>
      <c r="E111" s="9">
        <v>37.935964950000006</v>
      </c>
      <c r="F111" s="38" t="str">
        <f>VLOOKUP(D111,IMPORT_CLASE!$A$2:$B$45,2,FALSE)</f>
        <v>GLP/Propano/Butano</v>
      </c>
      <c r="G111" s="38" t="s">
        <v>75</v>
      </c>
      <c r="H111" s="38" t="str">
        <f t="shared" si="3"/>
        <v>01/6/2017</v>
      </c>
    </row>
    <row r="112" spans="1:8" ht="15">
      <c r="A112" s="38">
        <v>2017</v>
      </c>
      <c r="B112" s="38">
        <v>6</v>
      </c>
      <c r="C112" s="12" t="s">
        <v>37</v>
      </c>
      <c r="D112" s="8" t="str">
        <f t="shared" si="2"/>
        <v>Butano</v>
      </c>
      <c r="E112" s="9">
        <v>0</v>
      </c>
      <c r="F112" s="38" t="str">
        <f>VLOOKUP(D112,IMPORT_CLASE!$A$2:$B$45,2,FALSE)</f>
        <v>GLP/Propano/Butano</v>
      </c>
      <c r="G112" s="38" t="s">
        <v>75</v>
      </c>
      <c r="H112" s="38" t="str">
        <f t="shared" si="3"/>
        <v>01/6/2017</v>
      </c>
    </row>
    <row r="113" spans="1:8" ht="15">
      <c r="A113" s="38">
        <v>2017</v>
      </c>
      <c r="B113" s="38">
        <v>6</v>
      </c>
      <c r="C113" s="12" t="s">
        <v>38</v>
      </c>
      <c r="D113" s="8" t="str">
        <f t="shared" si="2"/>
        <v>Propano</v>
      </c>
      <c r="E113" s="9">
        <v>89.864418590000014</v>
      </c>
      <c r="F113" s="38" t="str">
        <f>VLOOKUP(D113,IMPORT_CLASE!$A$2:$B$45,2,FALSE)</f>
        <v>GLP/Propano/Butano</v>
      </c>
      <c r="G113" s="38" t="s">
        <v>75</v>
      </c>
      <c r="H113" s="38" t="str">
        <f t="shared" si="3"/>
        <v>01/6/2017</v>
      </c>
    </row>
    <row r="114" spans="1:8" ht="15">
      <c r="A114" s="38">
        <v>2017</v>
      </c>
      <c r="B114" s="38">
        <v>6</v>
      </c>
      <c r="C114" s="12" t="s">
        <v>76</v>
      </c>
      <c r="D114" s="8" t="str">
        <f t="shared" si="2"/>
        <v>HOGBS</v>
      </c>
      <c r="E114" s="9">
        <v>159.08106932000001</v>
      </c>
      <c r="F114" s="38" t="str">
        <f>VLOOKUP(D114,IMPORT_CLASE!$A$2:$B$45,2,FALSE)</f>
        <v>Gasolinas/Nafta</v>
      </c>
      <c r="G114" s="38" t="s">
        <v>75</v>
      </c>
      <c r="H114" s="38" t="str">
        <f t="shared" si="3"/>
        <v>01/6/2017</v>
      </c>
    </row>
    <row r="115" spans="1:8" ht="15">
      <c r="A115" s="38">
        <v>2017</v>
      </c>
      <c r="B115" s="38">
        <v>6</v>
      </c>
      <c r="C115" s="12" t="s">
        <v>77</v>
      </c>
      <c r="D115" s="8" t="str">
        <f t="shared" si="2"/>
        <v>Nafta Craqueada</v>
      </c>
      <c r="E115" s="9">
        <v>385.58390642000006</v>
      </c>
      <c r="F115" s="38" t="str">
        <f>VLOOKUP(D115,IMPORT_CLASE!$A$2:$B$45,2,FALSE)</f>
        <v>Gasolinas/Nafta</v>
      </c>
      <c r="G115" s="38" t="s">
        <v>75</v>
      </c>
      <c r="H115" s="38" t="str">
        <f t="shared" si="3"/>
        <v>01/6/2017</v>
      </c>
    </row>
    <row r="116" spans="1:8" ht="15">
      <c r="A116" s="38">
        <v>2017</v>
      </c>
      <c r="B116" s="38">
        <v>6</v>
      </c>
      <c r="C116" s="12" t="s">
        <v>78</v>
      </c>
      <c r="D116" s="8" t="str">
        <f t="shared" si="2"/>
        <v>Gasolina Motor</v>
      </c>
      <c r="E116" s="9">
        <v>51.420397760000007</v>
      </c>
      <c r="F116" s="38" t="str">
        <f>VLOOKUP(D116,IMPORT_CLASE!$A$2:$B$45,2,FALSE)</f>
        <v>Gasolinas/Nafta</v>
      </c>
      <c r="G116" s="38" t="s">
        <v>75</v>
      </c>
      <c r="H116" s="38" t="str">
        <f t="shared" si="3"/>
        <v>01/6/2017</v>
      </c>
    </row>
    <row r="117" spans="1:8" ht="15">
      <c r="A117" s="38">
        <v>2017</v>
      </c>
      <c r="B117" s="38">
        <v>6</v>
      </c>
      <c r="C117" s="12" t="s">
        <v>79</v>
      </c>
      <c r="D117" s="8" t="str">
        <f t="shared" si="2"/>
        <v>Gasolina de Aviación</v>
      </c>
      <c r="E117" s="9">
        <v>0</v>
      </c>
      <c r="F117" s="38" t="str">
        <f>VLOOKUP(D117,IMPORT_CLASE!$A$2:$B$45,2,FALSE)</f>
        <v>Gasolinas/Nafta</v>
      </c>
      <c r="G117" s="38" t="s">
        <v>75</v>
      </c>
      <c r="H117" s="38" t="str">
        <f t="shared" si="3"/>
        <v>01/6/2017</v>
      </c>
    </row>
    <row r="118" spans="1:8" ht="15">
      <c r="A118" s="38">
        <v>2017</v>
      </c>
      <c r="B118" s="38">
        <v>6</v>
      </c>
      <c r="C118" s="12" t="s">
        <v>80</v>
      </c>
      <c r="D118" s="8" t="str">
        <f t="shared" si="2"/>
        <v>Turbo Jet A1 / Keroturbo</v>
      </c>
      <c r="E118" s="9">
        <v>170.20296555000004</v>
      </c>
      <c r="F118" s="38" t="str">
        <f>VLOOKUP(D118,IMPORT_CLASE!$A$2:$B$45,2,FALSE)</f>
        <v>Keroturbo</v>
      </c>
      <c r="G118" s="38" t="s">
        <v>75</v>
      </c>
      <c r="H118" s="38" t="str">
        <f t="shared" si="3"/>
        <v>01/6/2017</v>
      </c>
    </row>
    <row r="119" spans="1:8" ht="15">
      <c r="A119" s="38">
        <v>2017</v>
      </c>
      <c r="B119" s="38">
        <v>6</v>
      </c>
      <c r="C119" s="12" t="s">
        <v>81</v>
      </c>
      <c r="D119" s="8" t="str">
        <f t="shared" si="2"/>
        <v>Diesel 2 50 PPM</v>
      </c>
      <c r="E119" s="9">
        <v>1717.3560204600001</v>
      </c>
      <c r="F119" s="38" t="str">
        <f>VLOOKUP(D119,IMPORT_CLASE!$A$2:$B$45,2,FALSE)</f>
        <v>Diesel 2/DB5</v>
      </c>
      <c r="G119" s="38" t="s">
        <v>75</v>
      </c>
      <c r="H119" s="38" t="str">
        <f t="shared" si="3"/>
        <v>01/6/2017</v>
      </c>
    </row>
    <row r="120" spans="1:8" ht="15">
      <c r="A120" s="38">
        <v>2017</v>
      </c>
      <c r="B120" s="38">
        <v>6</v>
      </c>
      <c r="C120" s="12" t="s">
        <v>82</v>
      </c>
      <c r="D120" s="8" t="str">
        <f t="shared" si="2"/>
        <v>Diesel B5-50 PPM</v>
      </c>
      <c r="E120" s="9">
        <v>264.38399098999997</v>
      </c>
      <c r="F120" s="38" t="str">
        <f>VLOOKUP(D120,IMPORT_CLASE!$A$2:$B$45,2,FALSE)</f>
        <v>Diesel 2/DB5</v>
      </c>
      <c r="G120" s="38" t="s">
        <v>75</v>
      </c>
      <c r="H120" s="38" t="str">
        <f t="shared" si="3"/>
        <v>01/6/2017</v>
      </c>
    </row>
    <row r="121" spans="1:8" ht="15">
      <c r="A121" s="38">
        <v>2017</v>
      </c>
      <c r="B121" s="38">
        <v>6</v>
      </c>
      <c r="C121" s="12" t="s">
        <v>83</v>
      </c>
      <c r="D121" s="8" t="str">
        <f t="shared" si="2"/>
        <v>Solventes</v>
      </c>
      <c r="E121" s="9">
        <v>5.626559637227313</v>
      </c>
      <c r="F121" s="38" t="str">
        <f>VLOOKUP(D121,IMPORT_CLASE!$A$2:$B$45,2,FALSE)</f>
        <v>Otros</v>
      </c>
      <c r="G121" s="38" t="s">
        <v>75</v>
      </c>
      <c r="H121" s="38" t="str">
        <f t="shared" si="3"/>
        <v>01/6/2017</v>
      </c>
    </row>
    <row r="122" spans="1:8" ht="15">
      <c r="A122" s="38">
        <v>2017</v>
      </c>
      <c r="B122" s="38">
        <v>6</v>
      </c>
      <c r="C122" s="12" t="s">
        <v>84</v>
      </c>
      <c r="D122" s="8" t="str">
        <f t="shared" si="2"/>
        <v>Etileno</v>
      </c>
      <c r="E122" s="9">
        <v>2.8116299999999999E-3</v>
      </c>
      <c r="F122" s="38" t="str">
        <f>VLOOKUP(D122,IMPORT_CLASE!$A$2:$B$45,2,FALSE)</f>
        <v>Otros</v>
      </c>
      <c r="G122" s="38" t="s">
        <v>75</v>
      </c>
      <c r="H122" s="38" t="str">
        <f t="shared" si="3"/>
        <v>01/6/2017</v>
      </c>
    </row>
    <row r="123" spans="1:8" ht="15">
      <c r="A123" s="38">
        <v>2017</v>
      </c>
      <c r="B123" s="38">
        <v>6</v>
      </c>
      <c r="C123" s="12" t="s">
        <v>85</v>
      </c>
      <c r="D123" s="8" t="str">
        <f t="shared" si="2"/>
        <v>Residuales</v>
      </c>
      <c r="E123" s="9">
        <v>0</v>
      </c>
      <c r="F123" s="38" t="str">
        <f>VLOOKUP(D123,IMPORT_CLASE!$A$2:$B$45,2,FALSE)</f>
        <v>Residuales</v>
      </c>
      <c r="G123" s="38" t="s">
        <v>75</v>
      </c>
      <c r="H123" s="38" t="str">
        <f t="shared" si="3"/>
        <v>01/6/2017</v>
      </c>
    </row>
    <row r="124" spans="1:8" ht="15">
      <c r="A124" s="38">
        <v>2017</v>
      </c>
      <c r="B124" s="38">
        <v>6</v>
      </c>
      <c r="C124" s="12" t="s">
        <v>47</v>
      </c>
      <c r="D124" s="8" t="str">
        <f t="shared" si="2"/>
        <v>Otros</v>
      </c>
      <c r="E124" s="9">
        <v>0</v>
      </c>
      <c r="F124" s="38" t="str">
        <f>VLOOKUP(D124,IMPORT_CLASE!$A$2:$B$45,2,FALSE)</f>
        <v>Otros</v>
      </c>
      <c r="G124" s="38" t="s">
        <v>75</v>
      </c>
      <c r="H124" s="38" t="str">
        <f t="shared" si="3"/>
        <v>01/6/2017</v>
      </c>
    </row>
    <row r="125" spans="1:8" ht="15">
      <c r="A125" s="38">
        <v>2017</v>
      </c>
      <c r="B125" s="38">
        <v>6</v>
      </c>
      <c r="C125" s="12" t="s">
        <v>32</v>
      </c>
      <c r="D125" s="8" t="str">
        <f t="shared" si="2"/>
        <v>Bases Lubricantes</v>
      </c>
      <c r="E125" s="9">
        <v>38.237491382953102</v>
      </c>
      <c r="F125" s="38" t="str">
        <f>VLOOKUP(D125,IMPORT_CLASE!$A$2:$B$45,2,FALSE)</f>
        <v>Bases, aceites y grasas lubricantes</v>
      </c>
      <c r="G125" s="38" t="s">
        <v>75</v>
      </c>
      <c r="H125" s="38" t="str">
        <f t="shared" si="3"/>
        <v>01/6/2017</v>
      </c>
    </row>
    <row r="126" spans="1:8" ht="15">
      <c r="A126" s="38">
        <v>2017</v>
      </c>
      <c r="B126" s="38">
        <v>6</v>
      </c>
      <c r="C126" s="12" t="s">
        <v>33</v>
      </c>
      <c r="D126" s="8" t="str">
        <f t="shared" si="2"/>
        <v>Aceites Lubricantes</v>
      </c>
      <c r="E126" s="9">
        <v>43.923157811945302</v>
      </c>
      <c r="F126" s="38" t="str">
        <f>VLOOKUP(D126,IMPORT_CLASE!$A$2:$B$45,2,FALSE)</f>
        <v>Bases, aceites y grasas lubricantes</v>
      </c>
      <c r="G126" s="38" t="s">
        <v>75</v>
      </c>
      <c r="H126" s="38" t="str">
        <f t="shared" si="3"/>
        <v>01/6/2017</v>
      </c>
    </row>
    <row r="127" spans="1:8" ht="15">
      <c r="A127" s="38">
        <v>2017</v>
      </c>
      <c r="B127" s="38">
        <v>6</v>
      </c>
      <c r="C127" s="13" t="s">
        <v>34</v>
      </c>
      <c r="D127" s="8" t="str">
        <f t="shared" si="2"/>
        <v>Grasas Lubricantes</v>
      </c>
      <c r="E127" s="14">
        <v>4.0920467389445196</v>
      </c>
      <c r="F127" s="38" t="str">
        <f>VLOOKUP(D127,IMPORT_CLASE!$A$2:$B$45,2,FALSE)</f>
        <v>Bases, aceites y grasas lubricantes</v>
      </c>
      <c r="G127" s="38" t="s">
        <v>75</v>
      </c>
      <c r="H127" s="38" t="str">
        <f t="shared" si="3"/>
        <v>01/6/2017</v>
      </c>
    </row>
    <row r="128" spans="1:8" ht="15">
      <c r="A128" s="38">
        <v>2017</v>
      </c>
      <c r="B128" s="38">
        <v>5</v>
      </c>
      <c r="C128" s="12" t="s">
        <v>74</v>
      </c>
      <c r="D128" s="8" t="str">
        <f t="shared" si="2"/>
        <v>Crudo</v>
      </c>
      <c r="E128" s="9">
        <v>3874.1213643400006</v>
      </c>
      <c r="F128" s="38" t="str">
        <f>VLOOKUP(D128,IMPORT_CLASE!$A$2:$B$45,2,FALSE)</f>
        <v>Petróleo</v>
      </c>
      <c r="G128" s="38" t="s">
        <v>75</v>
      </c>
      <c r="H128" s="38" t="str">
        <f t="shared" si="3"/>
        <v>01/5/2017</v>
      </c>
    </row>
    <row r="129" spans="1:8" ht="15">
      <c r="A129" s="38">
        <v>2017</v>
      </c>
      <c r="B129" s="38">
        <v>5</v>
      </c>
      <c r="C129" s="12" t="s">
        <v>36</v>
      </c>
      <c r="D129" s="8" t="str">
        <f t="shared" si="2"/>
        <v>GLP</v>
      </c>
      <c r="E129" s="9">
        <v>32.427315040000003</v>
      </c>
      <c r="F129" s="38" t="str">
        <f>VLOOKUP(D129,IMPORT_CLASE!$A$2:$B$45,2,FALSE)</f>
        <v>GLP/Propano/Butano</v>
      </c>
      <c r="G129" s="38" t="s">
        <v>75</v>
      </c>
      <c r="H129" s="38" t="str">
        <f t="shared" si="3"/>
        <v>01/5/2017</v>
      </c>
    </row>
    <row r="130" spans="1:8" ht="15">
      <c r="A130" s="38">
        <v>2017</v>
      </c>
      <c r="B130" s="38">
        <v>5</v>
      </c>
      <c r="C130" s="12" t="s">
        <v>37</v>
      </c>
      <c r="D130" s="8" t="str">
        <f t="shared" ref="D130:D193" si="4">TRIM(C130)</f>
        <v>Butano</v>
      </c>
      <c r="E130" s="9">
        <v>0</v>
      </c>
      <c r="F130" s="38" t="str">
        <f>VLOOKUP(D130,IMPORT_CLASE!$A$2:$B$45,2,FALSE)</f>
        <v>GLP/Propano/Butano</v>
      </c>
      <c r="G130" s="38" t="s">
        <v>75</v>
      </c>
      <c r="H130" s="38" t="str">
        <f t="shared" si="3"/>
        <v>01/5/2017</v>
      </c>
    </row>
    <row r="131" spans="1:8" ht="15">
      <c r="A131" s="38">
        <v>2017</v>
      </c>
      <c r="B131" s="38">
        <v>5</v>
      </c>
      <c r="C131" s="12" t="s">
        <v>38</v>
      </c>
      <c r="D131" s="8" t="str">
        <f t="shared" si="4"/>
        <v>Propano</v>
      </c>
      <c r="E131" s="9">
        <v>77.149982420000001</v>
      </c>
      <c r="F131" s="38" t="str">
        <f>VLOOKUP(D131,IMPORT_CLASE!$A$2:$B$45,2,FALSE)</f>
        <v>GLP/Propano/Butano</v>
      </c>
      <c r="G131" s="38" t="s">
        <v>75</v>
      </c>
      <c r="H131" s="38" t="str">
        <f t="shared" ref="H131:H194" si="5">"01/"&amp;B131&amp;"/"&amp;A131</f>
        <v>01/5/2017</v>
      </c>
    </row>
    <row r="132" spans="1:8" ht="15">
      <c r="A132" s="38">
        <v>2017</v>
      </c>
      <c r="B132" s="38">
        <v>5</v>
      </c>
      <c r="C132" s="12" t="s">
        <v>76</v>
      </c>
      <c r="D132" s="8" t="str">
        <f t="shared" si="4"/>
        <v>HOGBS</v>
      </c>
      <c r="E132" s="9">
        <v>124.30331337000001</v>
      </c>
      <c r="F132" s="38" t="str">
        <f>VLOOKUP(D132,IMPORT_CLASE!$A$2:$B$45,2,FALSE)</f>
        <v>Gasolinas/Nafta</v>
      </c>
      <c r="G132" s="38" t="s">
        <v>75</v>
      </c>
      <c r="H132" s="38" t="str">
        <f t="shared" si="5"/>
        <v>01/5/2017</v>
      </c>
    </row>
    <row r="133" spans="1:8" ht="15">
      <c r="A133" s="38">
        <v>2017</v>
      </c>
      <c r="B133" s="38">
        <v>5</v>
      </c>
      <c r="C133" s="12" t="s">
        <v>77</v>
      </c>
      <c r="D133" s="8" t="str">
        <f t="shared" si="4"/>
        <v>Nafta Craqueada</v>
      </c>
      <c r="E133" s="9">
        <v>407.52128153000001</v>
      </c>
      <c r="F133" s="38" t="str">
        <f>VLOOKUP(D133,IMPORT_CLASE!$A$2:$B$45,2,FALSE)</f>
        <v>Gasolinas/Nafta</v>
      </c>
      <c r="G133" s="38" t="s">
        <v>75</v>
      </c>
      <c r="H133" s="38" t="str">
        <f t="shared" si="5"/>
        <v>01/5/2017</v>
      </c>
    </row>
    <row r="134" spans="1:8" ht="15">
      <c r="A134" s="38">
        <v>2017</v>
      </c>
      <c r="B134" s="38">
        <v>5</v>
      </c>
      <c r="C134" s="12" t="s">
        <v>78</v>
      </c>
      <c r="D134" s="8" t="str">
        <f t="shared" si="4"/>
        <v>Gasolina Motor</v>
      </c>
      <c r="E134" s="9">
        <v>0</v>
      </c>
      <c r="F134" s="38" t="str">
        <f>VLOOKUP(D134,IMPORT_CLASE!$A$2:$B$45,2,FALSE)</f>
        <v>Gasolinas/Nafta</v>
      </c>
      <c r="G134" s="38" t="s">
        <v>75</v>
      </c>
      <c r="H134" s="38" t="str">
        <f t="shared" si="5"/>
        <v>01/5/2017</v>
      </c>
    </row>
    <row r="135" spans="1:8" ht="15">
      <c r="A135" s="38">
        <v>2017</v>
      </c>
      <c r="B135" s="38">
        <v>5</v>
      </c>
      <c r="C135" s="12" t="s">
        <v>79</v>
      </c>
      <c r="D135" s="8" t="str">
        <f t="shared" si="4"/>
        <v>Gasolina de Aviación</v>
      </c>
      <c r="E135" s="9">
        <v>0</v>
      </c>
      <c r="F135" s="38" t="str">
        <f>VLOOKUP(D135,IMPORT_CLASE!$A$2:$B$45,2,FALSE)</f>
        <v>Gasolinas/Nafta</v>
      </c>
      <c r="G135" s="38" t="s">
        <v>75</v>
      </c>
      <c r="H135" s="38" t="str">
        <f t="shared" si="5"/>
        <v>01/5/2017</v>
      </c>
    </row>
    <row r="136" spans="1:8" ht="15">
      <c r="A136" s="38">
        <v>2017</v>
      </c>
      <c r="B136" s="38">
        <v>5</v>
      </c>
      <c r="C136" s="12" t="s">
        <v>80</v>
      </c>
      <c r="D136" s="8" t="str">
        <f t="shared" si="4"/>
        <v>Turbo Jet A1 / Keroturbo</v>
      </c>
      <c r="E136" s="9">
        <v>269.41548150000006</v>
      </c>
      <c r="F136" s="38" t="str">
        <f>VLOOKUP(D136,IMPORT_CLASE!$A$2:$B$45,2,FALSE)</f>
        <v>Keroturbo</v>
      </c>
      <c r="G136" s="38" t="s">
        <v>75</v>
      </c>
      <c r="H136" s="38" t="str">
        <f t="shared" si="5"/>
        <v>01/5/2017</v>
      </c>
    </row>
    <row r="137" spans="1:8" ht="15">
      <c r="A137" s="38">
        <v>2017</v>
      </c>
      <c r="B137" s="38">
        <v>5</v>
      </c>
      <c r="C137" s="12" t="s">
        <v>81</v>
      </c>
      <c r="D137" s="8" t="str">
        <f t="shared" si="4"/>
        <v>Diesel 2 50 PPM</v>
      </c>
      <c r="E137" s="9">
        <v>1481.6646318500002</v>
      </c>
      <c r="F137" s="38" t="str">
        <f>VLOOKUP(D137,IMPORT_CLASE!$A$2:$B$45,2,FALSE)</f>
        <v>Diesel 2/DB5</v>
      </c>
      <c r="G137" s="38" t="s">
        <v>75</v>
      </c>
      <c r="H137" s="38" t="str">
        <f t="shared" si="5"/>
        <v>01/5/2017</v>
      </c>
    </row>
    <row r="138" spans="1:8" ht="15">
      <c r="A138" s="38">
        <v>2017</v>
      </c>
      <c r="B138" s="38">
        <v>5</v>
      </c>
      <c r="C138" s="12" t="s">
        <v>82</v>
      </c>
      <c r="D138" s="8" t="str">
        <f t="shared" si="4"/>
        <v>Diesel B5-50 PPM</v>
      </c>
      <c r="E138" s="9">
        <v>0</v>
      </c>
      <c r="F138" s="38" t="str">
        <f>VLOOKUP(D138,IMPORT_CLASE!$A$2:$B$45,2,FALSE)</f>
        <v>Diesel 2/DB5</v>
      </c>
      <c r="G138" s="38" t="s">
        <v>75</v>
      </c>
      <c r="H138" s="38" t="str">
        <f t="shared" si="5"/>
        <v>01/5/2017</v>
      </c>
    </row>
    <row r="139" spans="1:8" ht="15">
      <c r="A139" s="38">
        <v>2017</v>
      </c>
      <c r="B139" s="38">
        <v>5</v>
      </c>
      <c r="C139" s="12" t="s">
        <v>83</v>
      </c>
      <c r="D139" s="8" t="str">
        <f t="shared" si="4"/>
        <v>Solventes</v>
      </c>
      <c r="E139" s="9">
        <v>2.8462041379452518</v>
      </c>
      <c r="F139" s="38" t="str">
        <f>VLOOKUP(D139,IMPORT_CLASE!$A$2:$B$45,2,FALSE)</f>
        <v>Otros</v>
      </c>
      <c r="G139" s="38" t="s">
        <v>75</v>
      </c>
      <c r="H139" s="38" t="str">
        <f t="shared" si="5"/>
        <v>01/5/2017</v>
      </c>
    </row>
    <row r="140" spans="1:8" ht="15">
      <c r="A140" s="38">
        <v>2017</v>
      </c>
      <c r="B140" s="38">
        <v>5</v>
      </c>
      <c r="C140" s="12" t="s">
        <v>84</v>
      </c>
      <c r="D140" s="8" t="str">
        <f t="shared" si="4"/>
        <v>Etileno</v>
      </c>
      <c r="E140" s="9">
        <v>269.43370992000007</v>
      </c>
      <c r="F140" s="38" t="str">
        <f>VLOOKUP(D140,IMPORT_CLASE!$A$2:$B$45,2,FALSE)</f>
        <v>Otros</v>
      </c>
      <c r="G140" s="38" t="s">
        <v>75</v>
      </c>
      <c r="H140" s="38" t="str">
        <f t="shared" si="5"/>
        <v>01/5/2017</v>
      </c>
    </row>
    <row r="141" spans="1:8" ht="15">
      <c r="A141" s="38">
        <v>2017</v>
      </c>
      <c r="B141" s="38">
        <v>5</v>
      </c>
      <c r="C141" s="12" t="s">
        <v>85</v>
      </c>
      <c r="D141" s="8" t="str">
        <f t="shared" si="4"/>
        <v>Residuales</v>
      </c>
      <c r="E141" s="9">
        <v>0</v>
      </c>
      <c r="F141" s="38" t="str">
        <f>VLOOKUP(D141,IMPORT_CLASE!$A$2:$B$45,2,FALSE)</f>
        <v>Residuales</v>
      </c>
      <c r="G141" s="38" t="s">
        <v>75</v>
      </c>
      <c r="H141" s="38" t="str">
        <f t="shared" si="5"/>
        <v>01/5/2017</v>
      </c>
    </row>
    <row r="142" spans="1:8" ht="15">
      <c r="A142" s="38">
        <v>2017</v>
      </c>
      <c r="B142" s="38">
        <v>5</v>
      </c>
      <c r="C142" s="12" t="s">
        <v>47</v>
      </c>
      <c r="D142" s="8" t="str">
        <f t="shared" si="4"/>
        <v>Otros</v>
      </c>
      <c r="E142" s="9">
        <v>0</v>
      </c>
      <c r="F142" s="38" t="str">
        <f>VLOOKUP(D142,IMPORT_CLASE!$A$2:$B$45,2,FALSE)</f>
        <v>Otros</v>
      </c>
      <c r="G142" s="38" t="s">
        <v>75</v>
      </c>
      <c r="H142" s="38" t="str">
        <f t="shared" si="5"/>
        <v>01/5/2017</v>
      </c>
    </row>
    <row r="143" spans="1:8" ht="15">
      <c r="A143" s="38">
        <v>2017</v>
      </c>
      <c r="B143" s="38">
        <v>5</v>
      </c>
      <c r="C143" s="12" t="s">
        <v>32</v>
      </c>
      <c r="D143" s="8" t="str">
        <f t="shared" si="4"/>
        <v>Bases Lubricantes</v>
      </c>
      <c r="E143" s="9">
        <v>9.8781387674518086</v>
      </c>
      <c r="F143" s="38" t="str">
        <f>VLOOKUP(D143,IMPORT_CLASE!$A$2:$B$45,2,FALSE)</f>
        <v>Bases, aceites y grasas lubricantes</v>
      </c>
      <c r="G143" s="38" t="s">
        <v>75</v>
      </c>
      <c r="H143" s="38" t="str">
        <f t="shared" si="5"/>
        <v>01/5/2017</v>
      </c>
    </row>
    <row r="144" spans="1:8" ht="15">
      <c r="A144" s="38">
        <v>2017</v>
      </c>
      <c r="B144" s="38">
        <v>5</v>
      </c>
      <c r="C144" s="12" t="s">
        <v>33</v>
      </c>
      <c r="D144" s="8" t="str">
        <f t="shared" si="4"/>
        <v>Aceites Lubricantes</v>
      </c>
      <c r="E144" s="9">
        <v>9.5138674437161708</v>
      </c>
      <c r="F144" s="38" t="str">
        <f>VLOOKUP(D144,IMPORT_CLASE!$A$2:$B$45,2,FALSE)</f>
        <v>Bases, aceites y grasas lubricantes</v>
      </c>
      <c r="G144" s="38" t="s">
        <v>75</v>
      </c>
      <c r="H144" s="38" t="str">
        <f t="shared" si="5"/>
        <v>01/5/2017</v>
      </c>
    </row>
    <row r="145" spans="1:8" ht="15">
      <c r="A145" s="38">
        <v>2017</v>
      </c>
      <c r="B145" s="38">
        <v>5</v>
      </c>
      <c r="C145" s="13" t="s">
        <v>34</v>
      </c>
      <c r="D145" s="8" t="str">
        <f t="shared" si="4"/>
        <v>Grasas Lubricantes</v>
      </c>
      <c r="E145" s="14">
        <v>1.2685028782690999</v>
      </c>
      <c r="F145" s="38" t="str">
        <f>VLOOKUP(D145,IMPORT_CLASE!$A$2:$B$45,2,FALSE)</f>
        <v>Bases, aceites y grasas lubricantes</v>
      </c>
      <c r="G145" s="38" t="s">
        <v>75</v>
      </c>
      <c r="H145" s="38" t="str">
        <f t="shared" si="5"/>
        <v>01/5/2017</v>
      </c>
    </row>
    <row r="146" spans="1:8" ht="15">
      <c r="A146" s="38">
        <v>2017</v>
      </c>
      <c r="B146" s="38">
        <v>4</v>
      </c>
      <c r="C146" s="12" t="s">
        <v>74</v>
      </c>
      <c r="D146" s="8" t="str">
        <f t="shared" si="4"/>
        <v>Crudo</v>
      </c>
      <c r="E146" s="9">
        <v>3351.7193341100005</v>
      </c>
      <c r="F146" s="38" t="str">
        <f>VLOOKUP(D146,IMPORT_CLASE!$A$2:$B$45,2,FALSE)</f>
        <v>Petróleo</v>
      </c>
      <c r="G146" s="38" t="s">
        <v>75</v>
      </c>
      <c r="H146" s="38" t="str">
        <f t="shared" si="5"/>
        <v>01/4/2017</v>
      </c>
    </row>
    <row r="147" spans="1:8" ht="15">
      <c r="A147" s="38">
        <v>2017</v>
      </c>
      <c r="B147" s="38">
        <v>4</v>
      </c>
      <c r="C147" s="12" t="s">
        <v>36</v>
      </c>
      <c r="D147" s="8" t="str">
        <f t="shared" si="4"/>
        <v>GLP</v>
      </c>
      <c r="E147" s="9">
        <v>39.784463859999995</v>
      </c>
      <c r="F147" s="38" t="str">
        <f>VLOOKUP(D147,IMPORT_CLASE!$A$2:$B$45,2,FALSE)</f>
        <v>GLP/Propano/Butano</v>
      </c>
      <c r="G147" s="38" t="s">
        <v>75</v>
      </c>
      <c r="H147" s="38" t="str">
        <f t="shared" si="5"/>
        <v>01/4/2017</v>
      </c>
    </row>
    <row r="148" spans="1:8" ht="15">
      <c r="A148" s="38">
        <v>2017</v>
      </c>
      <c r="B148" s="38">
        <v>4</v>
      </c>
      <c r="C148" s="12" t="s">
        <v>37</v>
      </c>
      <c r="D148" s="8" t="str">
        <f t="shared" si="4"/>
        <v>Butano</v>
      </c>
      <c r="E148" s="9">
        <v>0</v>
      </c>
      <c r="F148" s="38" t="str">
        <f>VLOOKUP(D148,IMPORT_CLASE!$A$2:$B$45,2,FALSE)</f>
        <v>GLP/Propano/Butano</v>
      </c>
      <c r="G148" s="38" t="s">
        <v>75</v>
      </c>
      <c r="H148" s="38" t="str">
        <f t="shared" si="5"/>
        <v>01/4/2017</v>
      </c>
    </row>
    <row r="149" spans="1:8" ht="15">
      <c r="A149" s="38">
        <v>2017</v>
      </c>
      <c r="B149" s="38">
        <v>4</v>
      </c>
      <c r="C149" s="12" t="s">
        <v>38</v>
      </c>
      <c r="D149" s="8" t="str">
        <f t="shared" si="4"/>
        <v>Propano</v>
      </c>
      <c r="E149" s="9">
        <v>90.460949609999986</v>
      </c>
      <c r="F149" s="38" t="str">
        <f>VLOOKUP(D149,IMPORT_CLASE!$A$2:$B$45,2,FALSE)</f>
        <v>GLP/Propano/Butano</v>
      </c>
      <c r="G149" s="38" t="s">
        <v>75</v>
      </c>
      <c r="H149" s="38" t="str">
        <f t="shared" si="5"/>
        <v>01/4/2017</v>
      </c>
    </row>
    <row r="150" spans="1:8" ht="15">
      <c r="A150" s="38">
        <v>2017</v>
      </c>
      <c r="B150" s="38">
        <v>4</v>
      </c>
      <c r="C150" s="12" t="s">
        <v>76</v>
      </c>
      <c r="D150" s="8" t="str">
        <f t="shared" si="4"/>
        <v>HOGBS</v>
      </c>
      <c r="E150" s="9">
        <v>175.99515608000002</v>
      </c>
      <c r="F150" s="38" t="str">
        <f>VLOOKUP(D150,IMPORT_CLASE!$A$2:$B$45,2,FALSE)</f>
        <v>Gasolinas/Nafta</v>
      </c>
      <c r="G150" s="38" t="s">
        <v>75</v>
      </c>
      <c r="H150" s="38" t="str">
        <f t="shared" si="5"/>
        <v>01/4/2017</v>
      </c>
    </row>
    <row r="151" spans="1:8" ht="15">
      <c r="A151" s="38">
        <v>2017</v>
      </c>
      <c r="B151" s="38">
        <v>4</v>
      </c>
      <c r="C151" s="12" t="s">
        <v>77</v>
      </c>
      <c r="D151" s="8" t="str">
        <f t="shared" si="4"/>
        <v>Nafta Craqueada</v>
      </c>
      <c r="E151" s="9">
        <v>490.03798000999996</v>
      </c>
      <c r="F151" s="38" t="str">
        <f>VLOOKUP(D151,IMPORT_CLASE!$A$2:$B$45,2,FALSE)</f>
        <v>Gasolinas/Nafta</v>
      </c>
      <c r="G151" s="38" t="s">
        <v>75</v>
      </c>
      <c r="H151" s="38" t="str">
        <f t="shared" si="5"/>
        <v>01/4/2017</v>
      </c>
    </row>
    <row r="152" spans="1:8" ht="15">
      <c r="A152" s="38">
        <v>2017</v>
      </c>
      <c r="B152" s="38">
        <v>4</v>
      </c>
      <c r="C152" s="12" t="s">
        <v>78</v>
      </c>
      <c r="D152" s="8" t="str">
        <f t="shared" si="4"/>
        <v>Gasolina Motor</v>
      </c>
      <c r="E152" s="9">
        <v>0</v>
      </c>
      <c r="F152" s="38" t="str">
        <f>VLOOKUP(D152,IMPORT_CLASE!$A$2:$B$45,2,FALSE)</f>
        <v>Gasolinas/Nafta</v>
      </c>
      <c r="G152" s="38" t="s">
        <v>75</v>
      </c>
      <c r="H152" s="38" t="str">
        <f t="shared" si="5"/>
        <v>01/4/2017</v>
      </c>
    </row>
    <row r="153" spans="1:8" ht="15">
      <c r="A153" s="38">
        <v>2017</v>
      </c>
      <c r="B153" s="38">
        <v>4</v>
      </c>
      <c r="C153" s="12" t="s">
        <v>79</v>
      </c>
      <c r="D153" s="8" t="str">
        <f t="shared" si="4"/>
        <v>Gasolina de Aviación</v>
      </c>
      <c r="E153" s="9">
        <v>0</v>
      </c>
      <c r="F153" s="38" t="str">
        <f>VLOOKUP(D153,IMPORT_CLASE!$A$2:$B$45,2,FALSE)</f>
        <v>Gasolinas/Nafta</v>
      </c>
      <c r="G153" s="38" t="s">
        <v>75</v>
      </c>
      <c r="H153" s="38" t="str">
        <f t="shared" si="5"/>
        <v>01/4/2017</v>
      </c>
    </row>
    <row r="154" spans="1:8" ht="15">
      <c r="A154" s="38">
        <v>2017</v>
      </c>
      <c r="B154" s="38">
        <v>4</v>
      </c>
      <c r="C154" s="12" t="s">
        <v>80</v>
      </c>
      <c r="D154" s="8" t="str">
        <f t="shared" si="4"/>
        <v>Turbo Jet A1 / Keroturbo</v>
      </c>
      <c r="E154" s="9">
        <v>301.34271637999996</v>
      </c>
      <c r="F154" s="38" t="str">
        <f>VLOOKUP(D154,IMPORT_CLASE!$A$2:$B$45,2,FALSE)</f>
        <v>Keroturbo</v>
      </c>
      <c r="G154" s="38" t="s">
        <v>75</v>
      </c>
      <c r="H154" s="38" t="str">
        <f t="shared" si="5"/>
        <v>01/4/2017</v>
      </c>
    </row>
    <row r="155" spans="1:8" ht="15">
      <c r="A155" s="38">
        <v>2017</v>
      </c>
      <c r="B155" s="38">
        <v>4</v>
      </c>
      <c r="C155" s="12" t="s">
        <v>81</v>
      </c>
      <c r="D155" s="8" t="str">
        <f t="shared" si="4"/>
        <v>Diesel 2 50 PPM</v>
      </c>
      <c r="E155" s="9">
        <v>2107.9013153399997</v>
      </c>
      <c r="F155" s="38" t="str">
        <f>VLOOKUP(D155,IMPORT_CLASE!$A$2:$B$45,2,FALSE)</f>
        <v>Diesel 2/DB5</v>
      </c>
      <c r="G155" s="38" t="s">
        <v>75</v>
      </c>
      <c r="H155" s="38" t="str">
        <f t="shared" si="5"/>
        <v>01/4/2017</v>
      </c>
    </row>
    <row r="156" spans="1:8" ht="15">
      <c r="A156" s="38">
        <v>2017</v>
      </c>
      <c r="B156" s="38">
        <v>4</v>
      </c>
      <c r="C156" s="12" t="s">
        <v>82</v>
      </c>
      <c r="D156" s="8" t="str">
        <f t="shared" si="4"/>
        <v>Diesel B5-50 PPM</v>
      </c>
      <c r="E156" s="9">
        <v>0</v>
      </c>
      <c r="F156" s="38" t="str">
        <f>VLOOKUP(D156,IMPORT_CLASE!$A$2:$B$45,2,FALSE)</f>
        <v>Diesel 2/DB5</v>
      </c>
      <c r="G156" s="38" t="s">
        <v>75</v>
      </c>
      <c r="H156" s="38" t="str">
        <f t="shared" si="5"/>
        <v>01/4/2017</v>
      </c>
    </row>
    <row r="157" spans="1:8" ht="15">
      <c r="A157" s="38">
        <v>2017</v>
      </c>
      <c r="B157" s="38">
        <v>4</v>
      </c>
      <c r="C157" s="12" t="s">
        <v>83</v>
      </c>
      <c r="D157" s="8" t="str">
        <f t="shared" si="4"/>
        <v>Solventes</v>
      </c>
      <c r="E157" s="9">
        <v>2.885297100347529</v>
      </c>
      <c r="F157" s="38" t="str">
        <f>VLOOKUP(D157,IMPORT_CLASE!$A$2:$B$45,2,FALSE)</f>
        <v>Otros</v>
      </c>
      <c r="G157" s="38" t="s">
        <v>75</v>
      </c>
      <c r="H157" s="38" t="str">
        <f t="shared" si="5"/>
        <v>01/4/2017</v>
      </c>
    </row>
    <row r="158" spans="1:8" ht="15">
      <c r="A158" s="38">
        <v>2017</v>
      </c>
      <c r="B158" s="38">
        <v>4</v>
      </c>
      <c r="C158" s="12" t="s">
        <v>84</v>
      </c>
      <c r="D158" s="8" t="str">
        <f t="shared" si="4"/>
        <v>Etileno</v>
      </c>
      <c r="E158" s="9">
        <v>3.2840090000000002E-2</v>
      </c>
      <c r="F158" s="38" t="str">
        <f>VLOOKUP(D158,IMPORT_CLASE!$A$2:$B$45,2,FALSE)</f>
        <v>Otros</v>
      </c>
      <c r="G158" s="38" t="s">
        <v>75</v>
      </c>
      <c r="H158" s="38" t="str">
        <f t="shared" si="5"/>
        <v>01/4/2017</v>
      </c>
    </row>
    <row r="159" spans="1:8" ht="15">
      <c r="A159" s="38">
        <v>2017</v>
      </c>
      <c r="B159" s="38">
        <v>4</v>
      </c>
      <c r="C159" s="12" t="s">
        <v>85</v>
      </c>
      <c r="D159" s="8" t="str">
        <f t="shared" si="4"/>
        <v>Residuales</v>
      </c>
      <c r="E159" s="9">
        <v>0</v>
      </c>
      <c r="F159" s="38" t="str">
        <f>VLOOKUP(D159,IMPORT_CLASE!$A$2:$B$45,2,FALSE)</f>
        <v>Residuales</v>
      </c>
      <c r="G159" s="38" t="s">
        <v>75</v>
      </c>
      <c r="H159" s="38" t="str">
        <f t="shared" si="5"/>
        <v>01/4/2017</v>
      </c>
    </row>
    <row r="160" spans="1:8" ht="15">
      <c r="A160" s="38">
        <v>2017</v>
      </c>
      <c r="B160" s="38">
        <v>4</v>
      </c>
      <c r="C160" s="12" t="s">
        <v>47</v>
      </c>
      <c r="D160" s="8" t="str">
        <f t="shared" si="4"/>
        <v>Otros</v>
      </c>
      <c r="E160" s="9">
        <v>0</v>
      </c>
      <c r="F160" s="38" t="str">
        <f>VLOOKUP(D160,IMPORT_CLASE!$A$2:$B$45,2,FALSE)</f>
        <v>Otros</v>
      </c>
      <c r="G160" s="38" t="s">
        <v>75</v>
      </c>
      <c r="H160" s="38" t="str">
        <f t="shared" si="5"/>
        <v>01/4/2017</v>
      </c>
    </row>
    <row r="161" spans="1:8" ht="15">
      <c r="A161" s="38">
        <v>2017</v>
      </c>
      <c r="B161" s="38">
        <v>4</v>
      </c>
      <c r="C161" s="12" t="s">
        <v>32</v>
      </c>
      <c r="D161" s="8" t="str">
        <f t="shared" si="4"/>
        <v>Bases Lubricantes</v>
      </c>
      <c r="E161" s="9"/>
      <c r="F161" s="38" t="str">
        <f>VLOOKUP(D161,IMPORT_CLASE!$A$2:$B$45,2,FALSE)</f>
        <v>Bases, aceites y grasas lubricantes</v>
      </c>
      <c r="G161" s="38" t="s">
        <v>75</v>
      </c>
      <c r="H161" s="38" t="str">
        <f t="shared" si="5"/>
        <v>01/4/2017</v>
      </c>
    </row>
    <row r="162" spans="1:8" ht="15">
      <c r="A162" s="38">
        <v>2017</v>
      </c>
      <c r="B162" s="38">
        <v>4</v>
      </c>
      <c r="C162" s="12" t="s">
        <v>33</v>
      </c>
      <c r="D162" s="8" t="str">
        <f t="shared" si="4"/>
        <v>Aceites Lubricantes</v>
      </c>
      <c r="E162" s="9">
        <v>51.132030989969699</v>
      </c>
      <c r="F162" s="38" t="str">
        <f>VLOOKUP(D162,IMPORT_CLASE!$A$2:$B$45,2,FALSE)</f>
        <v>Bases, aceites y grasas lubricantes</v>
      </c>
      <c r="G162" s="38" t="s">
        <v>75</v>
      </c>
      <c r="H162" s="38" t="str">
        <f t="shared" si="5"/>
        <v>01/4/2017</v>
      </c>
    </row>
    <row r="163" spans="1:8" ht="15">
      <c r="A163" s="38">
        <v>2017</v>
      </c>
      <c r="B163" s="38">
        <v>4</v>
      </c>
      <c r="C163" s="13" t="s">
        <v>34</v>
      </c>
      <c r="D163" s="8" t="str">
        <f t="shared" si="4"/>
        <v>Grasas Lubricantes</v>
      </c>
      <c r="E163" s="9">
        <v>4.9209544456670011</v>
      </c>
      <c r="F163" s="38" t="str">
        <f>VLOOKUP(D163,IMPORT_CLASE!$A$2:$B$45,2,FALSE)</f>
        <v>Bases, aceites y grasas lubricantes</v>
      </c>
      <c r="G163" s="38" t="s">
        <v>75</v>
      </c>
      <c r="H163" s="38" t="str">
        <f t="shared" si="5"/>
        <v>01/4/2017</v>
      </c>
    </row>
    <row r="164" spans="1:8" ht="15">
      <c r="A164" s="38">
        <v>2017</v>
      </c>
      <c r="B164" s="38">
        <v>3</v>
      </c>
      <c r="C164" s="12" t="s">
        <v>74</v>
      </c>
      <c r="D164" s="8" t="str">
        <f t="shared" si="4"/>
        <v>Crudo</v>
      </c>
      <c r="E164" s="9">
        <v>3514.3998748000004</v>
      </c>
      <c r="F164" s="38" t="str">
        <f>VLOOKUP(D164,IMPORT_CLASE!$A$2:$B$45,2,FALSE)</f>
        <v>Petróleo</v>
      </c>
      <c r="G164" s="38" t="s">
        <v>75</v>
      </c>
      <c r="H164" s="38" t="str">
        <f t="shared" si="5"/>
        <v>01/3/2017</v>
      </c>
    </row>
    <row r="165" spans="1:8" ht="15">
      <c r="A165" s="38">
        <v>2017</v>
      </c>
      <c r="B165" s="38">
        <v>3</v>
      </c>
      <c r="C165" s="12" t="s">
        <v>36</v>
      </c>
      <c r="D165" s="8" t="str">
        <f t="shared" si="4"/>
        <v>GLP</v>
      </c>
      <c r="E165" s="9">
        <v>4.1099048700000003</v>
      </c>
      <c r="F165" s="38" t="str">
        <f>VLOOKUP(D165,IMPORT_CLASE!$A$2:$B$45,2,FALSE)</f>
        <v>GLP/Propano/Butano</v>
      </c>
      <c r="G165" s="38" t="s">
        <v>75</v>
      </c>
      <c r="H165" s="38" t="str">
        <f t="shared" si="5"/>
        <v>01/3/2017</v>
      </c>
    </row>
    <row r="166" spans="1:8" ht="15">
      <c r="A166" s="38">
        <v>2017</v>
      </c>
      <c r="B166" s="38">
        <v>3</v>
      </c>
      <c r="C166" s="12" t="s">
        <v>37</v>
      </c>
      <c r="D166" s="8" t="str">
        <f t="shared" si="4"/>
        <v>Butano</v>
      </c>
      <c r="E166" s="9">
        <v>17.704312040000001</v>
      </c>
      <c r="F166" s="38" t="str">
        <f>VLOOKUP(D166,IMPORT_CLASE!$A$2:$B$45,2,FALSE)</f>
        <v>GLP/Propano/Butano</v>
      </c>
      <c r="G166" s="38" t="s">
        <v>75</v>
      </c>
      <c r="H166" s="38" t="str">
        <f t="shared" si="5"/>
        <v>01/3/2017</v>
      </c>
    </row>
    <row r="167" spans="1:8" ht="15">
      <c r="A167" s="38">
        <v>2017</v>
      </c>
      <c r="B167" s="38">
        <v>3</v>
      </c>
      <c r="C167" s="12" t="s">
        <v>38</v>
      </c>
      <c r="D167" s="8" t="str">
        <f t="shared" si="4"/>
        <v>Propano</v>
      </c>
      <c r="E167" s="9">
        <v>132.76955273000002</v>
      </c>
      <c r="F167" s="38" t="str">
        <f>VLOOKUP(D167,IMPORT_CLASE!$A$2:$B$45,2,FALSE)</f>
        <v>GLP/Propano/Butano</v>
      </c>
      <c r="G167" s="38" t="s">
        <v>75</v>
      </c>
      <c r="H167" s="38" t="str">
        <f t="shared" si="5"/>
        <v>01/3/2017</v>
      </c>
    </row>
    <row r="168" spans="1:8" ht="15">
      <c r="A168" s="38">
        <v>2017</v>
      </c>
      <c r="B168" s="38">
        <v>3</v>
      </c>
      <c r="C168" s="12" t="s">
        <v>76</v>
      </c>
      <c r="D168" s="8" t="str">
        <f t="shared" si="4"/>
        <v>HOGBS</v>
      </c>
      <c r="E168" s="9">
        <v>170.10110529000002</v>
      </c>
      <c r="F168" s="38" t="str">
        <f>VLOOKUP(D168,IMPORT_CLASE!$A$2:$B$45,2,FALSE)</f>
        <v>Gasolinas/Nafta</v>
      </c>
      <c r="G168" s="38" t="s">
        <v>75</v>
      </c>
      <c r="H168" s="38" t="str">
        <f t="shared" si="5"/>
        <v>01/3/2017</v>
      </c>
    </row>
    <row r="169" spans="1:8" ht="15">
      <c r="A169" s="38">
        <v>2017</v>
      </c>
      <c r="B169" s="38">
        <v>3</v>
      </c>
      <c r="C169" s="12" t="s">
        <v>77</v>
      </c>
      <c r="D169" s="8" t="str">
        <f t="shared" si="4"/>
        <v>Nafta Craqueada</v>
      </c>
      <c r="E169" s="9">
        <v>706.96972667</v>
      </c>
      <c r="F169" s="38" t="str">
        <f>VLOOKUP(D169,IMPORT_CLASE!$A$2:$B$45,2,FALSE)</f>
        <v>Gasolinas/Nafta</v>
      </c>
      <c r="G169" s="38" t="s">
        <v>75</v>
      </c>
      <c r="H169" s="38" t="str">
        <f t="shared" si="5"/>
        <v>01/3/2017</v>
      </c>
    </row>
    <row r="170" spans="1:8" ht="15">
      <c r="A170" s="38">
        <v>2017</v>
      </c>
      <c r="B170" s="38">
        <v>3</v>
      </c>
      <c r="C170" s="12" t="s">
        <v>78</v>
      </c>
      <c r="D170" s="8" t="str">
        <f t="shared" si="4"/>
        <v>Gasolina Motor</v>
      </c>
      <c r="E170" s="9">
        <v>3.7001113700000001</v>
      </c>
      <c r="F170" s="38" t="str">
        <f>VLOOKUP(D170,IMPORT_CLASE!$A$2:$B$45,2,FALSE)</f>
        <v>Gasolinas/Nafta</v>
      </c>
      <c r="G170" s="38" t="s">
        <v>75</v>
      </c>
      <c r="H170" s="38" t="str">
        <f t="shared" si="5"/>
        <v>01/3/2017</v>
      </c>
    </row>
    <row r="171" spans="1:8" ht="15">
      <c r="A171" s="38">
        <v>2017</v>
      </c>
      <c r="B171" s="38">
        <v>3</v>
      </c>
      <c r="C171" s="12" t="s">
        <v>79</v>
      </c>
      <c r="D171" s="8" t="str">
        <f t="shared" si="4"/>
        <v>Gasolina de Aviación</v>
      </c>
      <c r="E171" s="9">
        <v>0</v>
      </c>
      <c r="F171" s="38" t="str">
        <f>VLOOKUP(D171,IMPORT_CLASE!$A$2:$B$45,2,FALSE)</f>
        <v>Gasolinas/Nafta</v>
      </c>
      <c r="G171" s="38" t="s">
        <v>75</v>
      </c>
      <c r="H171" s="38" t="str">
        <f t="shared" si="5"/>
        <v>01/3/2017</v>
      </c>
    </row>
    <row r="172" spans="1:8" ht="15">
      <c r="A172" s="38">
        <v>2017</v>
      </c>
      <c r="B172" s="38">
        <v>3</v>
      </c>
      <c r="C172" s="12" t="s">
        <v>80</v>
      </c>
      <c r="D172" s="8" t="str">
        <f t="shared" si="4"/>
        <v>Turbo Jet A1 / Keroturbo</v>
      </c>
      <c r="E172" s="9">
        <v>310.76016728000008</v>
      </c>
      <c r="F172" s="38" t="str">
        <f>VLOOKUP(D172,IMPORT_CLASE!$A$2:$B$45,2,FALSE)</f>
        <v>Keroturbo</v>
      </c>
      <c r="G172" s="38" t="s">
        <v>75</v>
      </c>
      <c r="H172" s="38" t="str">
        <f t="shared" si="5"/>
        <v>01/3/2017</v>
      </c>
    </row>
    <row r="173" spans="1:8" ht="15">
      <c r="A173" s="38">
        <v>2017</v>
      </c>
      <c r="B173" s="38">
        <v>3</v>
      </c>
      <c r="C173" s="12" t="s">
        <v>81</v>
      </c>
      <c r="D173" s="8" t="str">
        <f t="shared" si="4"/>
        <v>Diesel 2 50 PPM</v>
      </c>
      <c r="E173" s="9">
        <v>2235.1536197300002</v>
      </c>
      <c r="F173" s="38" t="str">
        <f>VLOOKUP(D173,IMPORT_CLASE!$A$2:$B$45,2,FALSE)</f>
        <v>Diesel 2/DB5</v>
      </c>
      <c r="G173" s="38" t="s">
        <v>75</v>
      </c>
      <c r="H173" s="38" t="str">
        <f t="shared" si="5"/>
        <v>01/3/2017</v>
      </c>
    </row>
    <row r="174" spans="1:8" ht="15">
      <c r="A174" s="38">
        <v>2017</v>
      </c>
      <c r="B174" s="38">
        <v>3</v>
      </c>
      <c r="C174" s="12" t="s">
        <v>82</v>
      </c>
      <c r="D174" s="8" t="str">
        <f t="shared" si="4"/>
        <v>Diesel B5-50 PPM</v>
      </c>
      <c r="E174" s="9">
        <v>56.300399909999996</v>
      </c>
      <c r="F174" s="38" t="str">
        <f>VLOOKUP(D174,IMPORT_CLASE!$A$2:$B$45,2,FALSE)</f>
        <v>Diesel 2/DB5</v>
      </c>
      <c r="G174" s="38" t="s">
        <v>75</v>
      </c>
      <c r="H174" s="38" t="str">
        <f t="shared" si="5"/>
        <v>01/3/2017</v>
      </c>
    </row>
    <row r="175" spans="1:8" ht="15">
      <c r="A175" s="38">
        <v>2017</v>
      </c>
      <c r="B175" s="38">
        <v>3</v>
      </c>
      <c r="C175" s="12" t="s">
        <v>83</v>
      </c>
      <c r="D175" s="8" t="str">
        <f t="shared" si="4"/>
        <v>Solventes</v>
      </c>
      <c r="E175" s="9">
        <v>1.6165310610332431</v>
      </c>
      <c r="F175" s="38" t="str">
        <f>VLOOKUP(D175,IMPORT_CLASE!$A$2:$B$45,2,FALSE)</f>
        <v>Otros</v>
      </c>
      <c r="G175" s="38" t="s">
        <v>75</v>
      </c>
      <c r="H175" s="38" t="str">
        <f t="shared" si="5"/>
        <v>01/3/2017</v>
      </c>
    </row>
    <row r="176" spans="1:8" ht="15">
      <c r="A176" s="38">
        <v>2017</v>
      </c>
      <c r="B176" s="38">
        <v>3</v>
      </c>
      <c r="C176" s="12" t="s">
        <v>84</v>
      </c>
      <c r="D176" s="8" t="str">
        <f t="shared" si="4"/>
        <v>Etileno</v>
      </c>
      <c r="E176" s="9">
        <v>0</v>
      </c>
      <c r="F176" s="38" t="str">
        <f>VLOOKUP(D176,IMPORT_CLASE!$A$2:$B$45,2,FALSE)</f>
        <v>Otros</v>
      </c>
      <c r="G176" s="38" t="s">
        <v>75</v>
      </c>
      <c r="H176" s="38" t="str">
        <f t="shared" si="5"/>
        <v>01/3/2017</v>
      </c>
    </row>
    <row r="177" spans="1:8" ht="15">
      <c r="A177" s="38">
        <v>2017</v>
      </c>
      <c r="B177" s="38">
        <v>3</v>
      </c>
      <c r="C177" s="12" t="s">
        <v>85</v>
      </c>
      <c r="D177" s="8" t="str">
        <f t="shared" si="4"/>
        <v>Residuales</v>
      </c>
      <c r="E177" s="9">
        <v>0</v>
      </c>
      <c r="F177" s="38" t="str">
        <f>VLOOKUP(D177,IMPORT_CLASE!$A$2:$B$45,2,FALSE)</f>
        <v>Residuales</v>
      </c>
      <c r="G177" s="38" t="s">
        <v>75</v>
      </c>
      <c r="H177" s="38" t="str">
        <f t="shared" si="5"/>
        <v>01/3/2017</v>
      </c>
    </row>
    <row r="178" spans="1:8" ht="15">
      <c r="A178" s="38">
        <v>2017</v>
      </c>
      <c r="B178" s="38">
        <v>3</v>
      </c>
      <c r="C178" s="12" t="s">
        <v>47</v>
      </c>
      <c r="D178" s="8" t="str">
        <f t="shared" si="4"/>
        <v>Otros</v>
      </c>
      <c r="E178" s="9">
        <v>0</v>
      </c>
      <c r="F178" s="38" t="str">
        <f>VLOOKUP(D178,IMPORT_CLASE!$A$2:$B$45,2,FALSE)</f>
        <v>Otros</v>
      </c>
      <c r="G178" s="38" t="s">
        <v>75</v>
      </c>
      <c r="H178" s="38" t="str">
        <f t="shared" si="5"/>
        <v>01/3/2017</v>
      </c>
    </row>
    <row r="179" spans="1:8" ht="15">
      <c r="A179" s="38">
        <v>2017</v>
      </c>
      <c r="B179" s="38">
        <v>3</v>
      </c>
      <c r="C179" s="12" t="s">
        <v>32</v>
      </c>
      <c r="D179" s="8" t="str">
        <f t="shared" si="4"/>
        <v>Bases Lubricantes</v>
      </c>
      <c r="E179" s="9">
        <v>4.3758302784606862</v>
      </c>
      <c r="F179" s="38" t="str">
        <f>VLOOKUP(D179,IMPORT_CLASE!$A$2:$B$45,2,FALSE)</f>
        <v>Bases, aceites y grasas lubricantes</v>
      </c>
      <c r="G179" s="38" t="s">
        <v>75</v>
      </c>
      <c r="H179" s="38" t="str">
        <f t="shared" si="5"/>
        <v>01/3/2017</v>
      </c>
    </row>
    <row r="180" spans="1:8" ht="15">
      <c r="A180" s="38">
        <v>2017</v>
      </c>
      <c r="B180" s="38">
        <v>3</v>
      </c>
      <c r="C180" s="12" t="s">
        <v>33</v>
      </c>
      <c r="D180" s="8" t="str">
        <f t="shared" si="4"/>
        <v>Aceites Lubricantes</v>
      </c>
      <c r="E180" s="9">
        <v>49.800149764478</v>
      </c>
      <c r="F180" s="38" t="str">
        <f>VLOOKUP(D180,IMPORT_CLASE!$A$2:$B$45,2,FALSE)</f>
        <v>Bases, aceites y grasas lubricantes</v>
      </c>
      <c r="G180" s="38" t="s">
        <v>75</v>
      </c>
      <c r="H180" s="38" t="str">
        <f t="shared" si="5"/>
        <v>01/3/2017</v>
      </c>
    </row>
    <row r="181" spans="1:8" ht="15">
      <c r="A181" s="38">
        <v>2017</v>
      </c>
      <c r="B181" s="38">
        <v>3</v>
      </c>
      <c r="C181" s="13" t="s">
        <v>34</v>
      </c>
      <c r="D181" s="8" t="str">
        <f t="shared" si="4"/>
        <v>Grasas Lubricantes</v>
      </c>
      <c r="E181" s="14">
        <v>0.71535349921450708</v>
      </c>
      <c r="F181" s="38" t="str">
        <f>VLOOKUP(D181,IMPORT_CLASE!$A$2:$B$45,2,FALSE)</f>
        <v>Bases, aceites y grasas lubricantes</v>
      </c>
      <c r="G181" s="38" t="s">
        <v>75</v>
      </c>
      <c r="H181" s="38" t="str">
        <f t="shared" si="5"/>
        <v>01/3/2017</v>
      </c>
    </row>
    <row r="182" spans="1:8" ht="15">
      <c r="A182" s="38">
        <v>2017</v>
      </c>
      <c r="B182" s="38">
        <v>2</v>
      </c>
      <c r="C182" s="12" t="s">
        <v>74</v>
      </c>
      <c r="D182" s="8" t="str">
        <f t="shared" si="4"/>
        <v>Crudo</v>
      </c>
      <c r="E182" s="9">
        <v>3696.0783477999998</v>
      </c>
      <c r="F182" s="38" t="str">
        <f>VLOOKUP(D182,IMPORT_CLASE!$A$2:$B$45,2,FALSE)</f>
        <v>Petróleo</v>
      </c>
      <c r="G182" s="38" t="s">
        <v>75</v>
      </c>
      <c r="H182" s="38" t="str">
        <f t="shared" si="5"/>
        <v>01/2/2017</v>
      </c>
    </row>
    <row r="183" spans="1:8" ht="15">
      <c r="A183" s="38">
        <v>2017</v>
      </c>
      <c r="B183" s="38">
        <v>2</v>
      </c>
      <c r="C183" s="12" t="s">
        <v>36</v>
      </c>
      <c r="D183" s="8" t="str">
        <f t="shared" si="4"/>
        <v>GLP</v>
      </c>
      <c r="E183" s="9">
        <v>0</v>
      </c>
      <c r="F183" s="38" t="str">
        <f>VLOOKUP(D183,IMPORT_CLASE!$A$2:$B$45,2,FALSE)</f>
        <v>GLP/Propano/Butano</v>
      </c>
      <c r="G183" s="38" t="s">
        <v>75</v>
      </c>
      <c r="H183" s="38" t="str">
        <f t="shared" si="5"/>
        <v>01/2/2017</v>
      </c>
    </row>
    <row r="184" spans="1:8" ht="15">
      <c r="A184" s="38">
        <v>2017</v>
      </c>
      <c r="B184" s="38">
        <v>2</v>
      </c>
      <c r="C184" s="12" t="s">
        <v>37</v>
      </c>
      <c r="D184" s="8" t="str">
        <f t="shared" si="4"/>
        <v>Butano</v>
      </c>
      <c r="E184" s="9">
        <v>10.00030117</v>
      </c>
      <c r="F184" s="38" t="str">
        <f>VLOOKUP(D184,IMPORT_CLASE!$A$2:$B$45,2,FALSE)</f>
        <v>GLP/Propano/Butano</v>
      </c>
      <c r="G184" s="38" t="s">
        <v>75</v>
      </c>
      <c r="H184" s="38" t="str">
        <f t="shared" si="5"/>
        <v>01/2/2017</v>
      </c>
    </row>
    <row r="185" spans="1:8" ht="15">
      <c r="A185" s="38">
        <v>2017</v>
      </c>
      <c r="B185" s="38">
        <v>2</v>
      </c>
      <c r="C185" s="12" t="s">
        <v>38</v>
      </c>
      <c r="D185" s="8" t="str">
        <f t="shared" si="4"/>
        <v>Propano</v>
      </c>
      <c r="E185" s="9">
        <v>133.64170526000001</v>
      </c>
      <c r="F185" s="38" t="str">
        <f>VLOOKUP(D185,IMPORT_CLASE!$A$2:$B$45,2,FALSE)</f>
        <v>GLP/Propano/Butano</v>
      </c>
      <c r="G185" s="38" t="s">
        <v>75</v>
      </c>
      <c r="H185" s="38" t="str">
        <f t="shared" si="5"/>
        <v>01/2/2017</v>
      </c>
    </row>
    <row r="186" spans="1:8" ht="15">
      <c r="A186" s="38">
        <v>2017</v>
      </c>
      <c r="B186" s="38">
        <v>2</v>
      </c>
      <c r="C186" s="12" t="s">
        <v>76</v>
      </c>
      <c r="D186" s="8" t="str">
        <f t="shared" si="4"/>
        <v>HOGBS</v>
      </c>
      <c r="E186" s="9">
        <v>152.82916155999999</v>
      </c>
      <c r="F186" s="38" t="str">
        <f>VLOOKUP(D186,IMPORT_CLASE!$A$2:$B$45,2,FALSE)</f>
        <v>Gasolinas/Nafta</v>
      </c>
      <c r="G186" s="38" t="s">
        <v>75</v>
      </c>
      <c r="H186" s="38" t="str">
        <f t="shared" si="5"/>
        <v>01/2/2017</v>
      </c>
    </row>
    <row r="187" spans="1:8" ht="15">
      <c r="A187" s="38">
        <v>2017</v>
      </c>
      <c r="B187" s="38">
        <v>2</v>
      </c>
      <c r="C187" s="12" t="s">
        <v>77</v>
      </c>
      <c r="D187" s="8" t="str">
        <f t="shared" si="4"/>
        <v>Nafta Craqueada</v>
      </c>
      <c r="E187" s="9">
        <v>581.01575375999994</v>
      </c>
      <c r="F187" s="38" t="str">
        <f>VLOOKUP(D187,IMPORT_CLASE!$A$2:$B$45,2,FALSE)</f>
        <v>Gasolinas/Nafta</v>
      </c>
      <c r="G187" s="38" t="s">
        <v>75</v>
      </c>
      <c r="H187" s="38" t="str">
        <f t="shared" si="5"/>
        <v>01/2/2017</v>
      </c>
    </row>
    <row r="188" spans="1:8" ht="15">
      <c r="A188" s="38">
        <v>2017</v>
      </c>
      <c r="B188" s="38">
        <v>2</v>
      </c>
      <c r="C188" s="12" t="s">
        <v>78</v>
      </c>
      <c r="D188" s="8" t="str">
        <f t="shared" si="4"/>
        <v>Gasolina Motor</v>
      </c>
      <c r="E188" s="9">
        <v>19.000567820000001</v>
      </c>
      <c r="F188" s="38" t="str">
        <f>VLOOKUP(D188,IMPORT_CLASE!$A$2:$B$45,2,FALSE)</f>
        <v>Gasolinas/Nafta</v>
      </c>
      <c r="G188" s="38" t="s">
        <v>75</v>
      </c>
      <c r="H188" s="38" t="str">
        <f t="shared" si="5"/>
        <v>01/2/2017</v>
      </c>
    </row>
    <row r="189" spans="1:8" ht="15">
      <c r="A189" s="38">
        <v>2017</v>
      </c>
      <c r="B189" s="38">
        <v>2</v>
      </c>
      <c r="C189" s="12" t="s">
        <v>79</v>
      </c>
      <c r="D189" s="8" t="str">
        <f t="shared" si="4"/>
        <v>Gasolina de Aviación</v>
      </c>
      <c r="E189" s="9">
        <v>0</v>
      </c>
      <c r="F189" s="38" t="str">
        <f>VLOOKUP(D189,IMPORT_CLASE!$A$2:$B$45,2,FALSE)</f>
        <v>Gasolinas/Nafta</v>
      </c>
      <c r="G189" s="38" t="s">
        <v>75</v>
      </c>
      <c r="H189" s="38" t="str">
        <f t="shared" si="5"/>
        <v>01/2/2017</v>
      </c>
    </row>
    <row r="190" spans="1:8" ht="15">
      <c r="A190" s="38">
        <v>2017</v>
      </c>
      <c r="B190" s="38">
        <v>2</v>
      </c>
      <c r="C190" s="12" t="s">
        <v>80</v>
      </c>
      <c r="D190" s="8" t="str">
        <f t="shared" si="4"/>
        <v>Turbo Jet A1 / Keroturbo</v>
      </c>
      <c r="E190" s="9">
        <v>210.50293264999999</v>
      </c>
      <c r="F190" s="38" t="str">
        <f>VLOOKUP(D190,IMPORT_CLASE!$A$2:$B$45,2,FALSE)</f>
        <v>Keroturbo</v>
      </c>
      <c r="G190" s="38" t="s">
        <v>75</v>
      </c>
      <c r="H190" s="38" t="str">
        <f t="shared" si="5"/>
        <v>01/2/2017</v>
      </c>
    </row>
    <row r="191" spans="1:8" ht="15">
      <c r="A191" s="38">
        <v>2017</v>
      </c>
      <c r="B191" s="38">
        <v>2</v>
      </c>
      <c r="C191" s="12" t="s">
        <v>81</v>
      </c>
      <c r="D191" s="8" t="str">
        <f t="shared" si="4"/>
        <v>Diesel 2 50 PPM</v>
      </c>
      <c r="E191" s="9">
        <v>1989.5985802</v>
      </c>
      <c r="F191" s="38" t="str">
        <f>VLOOKUP(D191,IMPORT_CLASE!$A$2:$B$45,2,FALSE)</f>
        <v>Diesel 2/DB5</v>
      </c>
      <c r="G191" s="38" t="s">
        <v>75</v>
      </c>
      <c r="H191" s="38" t="str">
        <f t="shared" si="5"/>
        <v>01/2/2017</v>
      </c>
    </row>
    <row r="192" spans="1:8" ht="15">
      <c r="A192" s="38">
        <v>2017</v>
      </c>
      <c r="B192" s="38">
        <v>2</v>
      </c>
      <c r="C192" s="12" t="s">
        <v>82</v>
      </c>
      <c r="D192" s="8" t="str">
        <f t="shared" si="4"/>
        <v>Diesel B5-50 PPM</v>
      </c>
      <c r="E192" s="9">
        <v>242.78490466</v>
      </c>
      <c r="F192" s="38" t="str">
        <f>VLOOKUP(D192,IMPORT_CLASE!$A$2:$B$45,2,FALSE)</f>
        <v>Diesel 2/DB5</v>
      </c>
      <c r="G192" s="38" t="s">
        <v>75</v>
      </c>
      <c r="H192" s="38" t="str">
        <f t="shared" si="5"/>
        <v>01/2/2017</v>
      </c>
    </row>
    <row r="193" spans="1:8" ht="15">
      <c r="A193" s="38">
        <v>2017</v>
      </c>
      <c r="B193" s="38">
        <v>2</v>
      </c>
      <c r="C193" s="12" t="s">
        <v>83</v>
      </c>
      <c r="D193" s="8" t="str">
        <f t="shared" si="4"/>
        <v>Solventes</v>
      </c>
      <c r="E193" s="9">
        <v>1.0514470372955977</v>
      </c>
      <c r="F193" s="38" t="str">
        <f>VLOOKUP(D193,IMPORT_CLASE!$A$2:$B$45,2,FALSE)</f>
        <v>Otros</v>
      </c>
      <c r="G193" s="38" t="s">
        <v>75</v>
      </c>
      <c r="H193" s="38" t="str">
        <f t="shared" si="5"/>
        <v>01/2/2017</v>
      </c>
    </row>
    <row r="194" spans="1:8" ht="15">
      <c r="A194" s="38">
        <v>2017</v>
      </c>
      <c r="B194" s="38">
        <v>2</v>
      </c>
      <c r="C194" s="12" t="s">
        <v>84</v>
      </c>
      <c r="D194" s="8" t="str">
        <f t="shared" ref="D194:D257" si="6">TRIM(C194)</f>
        <v>Etileno</v>
      </c>
      <c r="E194" s="9">
        <v>0</v>
      </c>
      <c r="F194" s="38" t="str">
        <f>VLOOKUP(D194,IMPORT_CLASE!$A$2:$B$45,2,FALSE)</f>
        <v>Otros</v>
      </c>
      <c r="G194" s="38" t="s">
        <v>75</v>
      </c>
      <c r="H194" s="38" t="str">
        <f t="shared" si="5"/>
        <v>01/2/2017</v>
      </c>
    </row>
    <row r="195" spans="1:8" ht="15">
      <c r="A195" s="38">
        <v>2017</v>
      </c>
      <c r="B195" s="38">
        <v>2</v>
      </c>
      <c r="C195" s="12" t="s">
        <v>85</v>
      </c>
      <c r="D195" s="8" t="str">
        <f t="shared" si="6"/>
        <v>Residuales</v>
      </c>
      <c r="E195" s="9">
        <v>0</v>
      </c>
      <c r="F195" s="38" t="str">
        <f>VLOOKUP(D195,IMPORT_CLASE!$A$2:$B$45,2,FALSE)</f>
        <v>Residuales</v>
      </c>
      <c r="G195" s="38" t="s">
        <v>75</v>
      </c>
      <c r="H195" s="38" t="str">
        <f t="shared" ref="H195:H258" si="7">"01/"&amp;B195&amp;"/"&amp;A195</f>
        <v>01/2/2017</v>
      </c>
    </row>
    <row r="196" spans="1:8" ht="15">
      <c r="A196" s="38">
        <v>2017</v>
      </c>
      <c r="B196" s="38">
        <v>2</v>
      </c>
      <c r="C196" s="12" t="s">
        <v>24</v>
      </c>
      <c r="D196" s="8" t="str">
        <f t="shared" si="6"/>
        <v>Otros</v>
      </c>
      <c r="E196" s="9">
        <v>0</v>
      </c>
      <c r="F196" s="38" t="str">
        <f>VLOOKUP(D196,IMPORT_CLASE!$A$2:$B$45,2,FALSE)</f>
        <v>Otros</v>
      </c>
      <c r="G196" s="38" t="s">
        <v>75</v>
      </c>
      <c r="H196" s="38" t="str">
        <f t="shared" si="7"/>
        <v>01/2/2017</v>
      </c>
    </row>
    <row r="197" spans="1:8" ht="15">
      <c r="A197" s="38">
        <v>2017</v>
      </c>
      <c r="B197" s="38">
        <v>2</v>
      </c>
      <c r="C197" s="12" t="s">
        <v>32</v>
      </c>
      <c r="D197" s="8" t="str">
        <f t="shared" si="6"/>
        <v>Bases Lubricantes</v>
      </c>
      <c r="E197" s="9">
        <v>61.532461398423898</v>
      </c>
      <c r="F197" s="38" t="str">
        <f>VLOOKUP(D197,IMPORT_CLASE!$A$2:$B$45,2,FALSE)</f>
        <v>Bases, aceites y grasas lubricantes</v>
      </c>
      <c r="G197" s="38" t="s">
        <v>75</v>
      </c>
      <c r="H197" s="38" t="str">
        <f t="shared" si="7"/>
        <v>01/2/2017</v>
      </c>
    </row>
    <row r="198" spans="1:8" ht="15">
      <c r="A198" s="38">
        <v>2017</v>
      </c>
      <c r="B198" s="38">
        <v>2</v>
      </c>
      <c r="C198" s="12" t="s">
        <v>33</v>
      </c>
      <c r="D198" s="8" t="str">
        <f t="shared" si="6"/>
        <v>Aceites Lubricantes</v>
      </c>
      <c r="E198" s="9">
        <v>39.952406344852001</v>
      </c>
      <c r="F198" s="38" t="str">
        <f>VLOOKUP(D198,IMPORT_CLASE!$A$2:$B$45,2,FALSE)</f>
        <v>Bases, aceites y grasas lubricantes</v>
      </c>
      <c r="G198" s="38" t="s">
        <v>75</v>
      </c>
      <c r="H198" s="38" t="str">
        <f t="shared" si="7"/>
        <v>01/2/2017</v>
      </c>
    </row>
    <row r="199" spans="1:8" ht="15">
      <c r="A199" s="38">
        <v>2017</v>
      </c>
      <c r="B199" s="38">
        <v>2</v>
      </c>
      <c r="C199" s="13" t="s">
        <v>34</v>
      </c>
      <c r="D199" s="8" t="str">
        <f t="shared" si="6"/>
        <v>Grasas Lubricantes</v>
      </c>
      <c r="E199" s="14">
        <v>3.0343648525015499</v>
      </c>
      <c r="F199" s="38" t="str">
        <f>VLOOKUP(D199,IMPORT_CLASE!$A$2:$B$45,2,FALSE)</f>
        <v>Bases, aceites y grasas lubricantes</v>
      </c>
      <c r="G199" s="38" t="s">
        <v>75</v>
      </c>
      <c r="H199" s="38" t="str">
        <f t="shared" si="7"/>
        <v>01/2/2017</v>
      </c>
    </row>
    <row r="200" spans="1:8" ht="15">
      <c r="A200" s="38">
        <v>2017</v>
      </c>
      <c r="B200" s="38">
        <v>1</v>
      </c>
      <c r="C200" s="12" t="s">
        <v>74</v>
      </c>
      <c r="D200" s="8" t="str">
        <f t="shared" si="6"/>
        <v>Crudo</v>
      </c>
      <c r="E200" s="9">
        <v>4643.7012792599999</v>
      </c>
      <c r="F200" s="38" t="str">
        <f>VLOOKUP(D200,IMPORT_CLASE!$A$2:$B$45,2,FALSE)</f>
        <v>Petróleo</v>
      </c>
      <c r="G200" s="38" t="s">
        <v>75</v>
      </c>
      <c r="H200" s="38" t="str">
        <f t="shared" si="7"/>
        <v>01/1/2017</v>
      </c>
    </row>
    <row r="201" spans="1:8" ht="15">
      <c r="A201" s="38">
        <v>2017</v>
      </c>
      <c r="B201" s="38">
        <v>1</v>
      </c>
      <c r="C201" s="12" t="s">
        <v>36</v>
      </c>
      <c r="D201" s="8" t="str">
        <f t="shared" si="6"/>
        <v>GLP</v>
      </c>
      <c r="E201" s="9">
        <v>3.8551410000000002</v>
      </c>
      <c r="F201" s="38" t="str">
        <f>VLOOKUP(D201,IMPORT_CLASE!$A$2:$B$45,2,FALSE)</f>
        <v>GLP/Propano/Butano</v>
      </c>
      <c r="G201" s="38" t="s">
        <v>75</v>
      </c>
      <c r="H201" s="38" t="str">
        <f t="shared" si="7"/>
        <v>01/1/2017</v>
      </c>
    </row>
    <row r="202" spans="1:8" ht="15">
      <c r="A202" s="38">
        <v>2017</v>
      </c>
      <c r="B202" s="38">
        <v>1</v>
      </c>
      <c r="C202" s="12" t="s">
        <v>37</v>
      </c>
      <c r="D202" s="8" t="str">
        <f t="shared" si="6"/>
        <v>Butano</v>
      </c>
      <c r="E202" s="9">
        <v>0</v>
      </c>
      <c r="F202" s="38" t="str">
        <f>VLOOKUP(D202,IMPORT_CLASE!$A$2:$B$45,2,FALSE)</f>
        <v>GLP/Propano/Butano</v>
      </c>
      <c r="G202" s="38" t="s">
        <v>75</v>
      </c>
      <c r="H202" s="38" t="str">
        <f t="shared" si="7"/>
        <v>01/1/2017</v>
      </c>
    </row>
    <row r="203" spans="1:8" ht="15">
      <c r="A203" s="38">
        <v>2017</v>
      </c>
      <c r="B203" s="38">
        <v>1</v>
      </c>
      <c r="C203" s="12" t="s">
        <v>38</v>
      </c>
      <c r="D203" s="8" t="str">
        <f t="shared" si="6"/>
        <v>Propano</v>
      </c>
      <c r="E203" s="9">
        <v>17.010650839999997</v>
      </c>
      <c r="F203" s="38" t="str">
        <f>VLOOKUP(D203,IMPORT_CLASE!$A$2:$B$45,2,FALSE)</f>
        <v>GLP/Propano/Butano</v>
      </c>
      <c r="G203" s="38" t="s">
        <v>75</v>
      </c>
      <c r="H203" s="38" t="str">
        <f t="shared" si="7"/>
        <v>01/1/2017</v>
      </c>
    </row>
    <row r="204" spans="1:8" ht="15">
      <c r="A204" s="38">
        <v>2017</v>
      </c>
      <c r="B204" s="38">
        <v>1</v>
      </c>
      <c r="C204" s="12" t="s">
        <v>76</v>
      </c>
      <c r="D204" s="8" t="str">
        <f t="shared" si="6"/>
        <v>HOGBS</v>
      </c>
      <c r="E204" s="9">
        <v>112.07802534</v>
      </c>
      <c r="F204" s="38" t="str">
        <f>VLOOKUP(D204,IMPORT_CLASE!$A$2:$B$45,2,FALSE)</f>
        <v>Gasolinas/Nafta</v>
      </c>
      <c r="G204" s="38" t="s">
        <v>75</v>
      </c>
      <c r="H204" s="38" t="str">
        <f t="shared" si="7"/>
        <v>01/1/2017</v>
      </c>
    </row>
    <row r="205" spans="1:8" ht="15">
      <c r="A205" s="38">
        <v>2017</v>
      </c>
      <c r="B205" s="38">
        <v>1</v>
      </c>
      <c r="C205" s="12" t="s">
        <v>77</v>
      </c>
      <c r="D205" s="8" t="str">
        <f t="shared" si="6"/>
        <v>Nafta Craqueada</v>
      </c>
      <c r="E205" s="9">
        <v>300.17961360999999</v>
      </c>
      <c r="F205" s="38" t="str">
        <f>VLOOKUP(D205,IMPORT_CLASE!$A$2:$B$45,2,FALSE)</f>
        <v>Gasolinas/Nafta</v>
      </c>
      <c r="G205" s="38" t="s">
        <v>75</v>
      </c>
      <c r="H205" s="38" t="str">
        <f t="shared" si="7"/>
        <v>01/1/2017</v>
      </c>
    </row>
    <row r="206" spans="1:8" ht="15">
      <c r="A206" s="38">
        <v>2017</v>
      </c>
      <c r="B206" s="38">
        <v>1</v>
      </c>
      <c r="C206" s="12" t="s">
        <v>78</v>
      </c>
      <c r="D206" s="8" t="str">
        <f t="shared" si="6"/>
        <v>Gasolina Motor</v>
      </c>
      <c r="E206" s="9">
        <v>16.500494099999997</v>
      </c>
      <c r="F206" s="38" t="str">
        <f>VLOOKUP(D206,IMPORT_CLASE!$A$2:$B$45,2,FALSE)</f>
        <v>Gasolinas/Nafta</v>
      </c>
      <c r="G206" s="38" t="s">
        <v>75</v>
      </c>
      <c r="H206" s="38" t="str">
        <f t="shared" si="7"/>
        <v>01/1/2017</v>
      </c>
    </row>
    <row r="207" spans="1:8" ht="15">
      <c r="A207" s="38">
        <v>2017</v>
      </c>
      <c r="B207" s="38">
        <v>1</v>
      </c>
      <c r="C207" s="12" t="s">
        <v>79</v>
      </c>
      <c r="D207" s="8" t="str">
        <f t="shared" si="6"/>
        <v>Gasolina de Aviación</v>
      </c>
      <c r="E207" s="9">
        <v>0</v>
      </c>
      <c r="F207" s="38" t="str">
        <f>VLOOKUP(D207,IMPORT_CLASE!$A$2:$B$45,2,FALSE)</f>
        <v>Gasolinas/Nafta</v>
      </c>
      <c r="G207" s="38" t="s">
        <v>75</v>
      </c>
      <c r="H207" s="38" t="str">
        <f t="shared" si="7"/>
        <v>01/1/2017</v>
      </c>
    </row>
    <row r="208" spans="1:8" ht="15">
      <c r="A208" s="38">
        <v>2017</v>
      </c>
      <c r="B208" s="38">
        <v>1</v>
      </c>
      <c r="C208" s="12" t="s">
        <v>80</v>
      </c>
      <c r="D208" s="8" t="str">
        <f t="shared" si="6"/>
        <v>Turbo Jet A1 / Keroturbo</v>
      </c>
      <c r="E208" s="9">
        <v>238.50041455000002</v>
      </c>
      <c r="F208" s="38" t="str">
        <f>VLOOKUP(D208,IMPORT_CLASE!$A$2:$B$45,2,FALSE)</f>
        <v>Keroturbo</v>
      </c>
      <c r="G208" s="38" t="s">
        <v>75</v>
      </c>
      <c r="H208" s="38" t="str">
        <f t="shared" si="7"/>
        <v>01/1/2017</v>
      </c>
    </row>
    <row r="209" spans="1:8" ht="15">
      <c r="A209" s="38">
        <v>2017</v>
      </c>
      <c r="B209" s="38">
        <v>1</v>
      </c>
      <c r="C209" s="12" t="s">
        <v>81</v>
      </c>
      <c r="D209" s="8" t="str">
        <f t="shared" si="6"/>
        <v>Diesel 2 50 PPM</v>
      </c>
      <c r="E209" s="9">
        <v>1581.2104737700001</v>
      </c>
      <c r="F209" s="38" t="str">
        <f>VLOOKUP(D209,IMPORT_CLASE!$A$2:$B$45,2,FALSE)</f>
        <v>Diesel 2/DB5</v>
      </c>
      <c r="G209" s="38" t="s">
        <v>75</v>
      </c>
      <c r="H209" s="38" t="str">
        <f t="shared" si="7"/>
        <v>01/1/2017</v>
      </c>
    </row>
    <row r="210" spans="1:8" ht="15">
      <c r="A210" s="38">
        <v>2017</v>
      </c>
      <c r="B210" s="38">
        <v>1</v>
      </c>
      <c r="C210" s="12" t="s">
        <v>82</v>
      </c>
      <c r="D210" s="8" t="str">
        <f t="shared" si="6"/>
        <v>Diesel B5-50 PPM</v>
      </c>
      <c r="E210" s="9">
        <v>197.86172465999999</v>
      </c>
      <c r="F210" s="38" t="str">
        <f>VLOOKUP(D210,IMPORT_CLASE!$A$2:$B$45,2,FALSE)</f>
        <v>Diesel 2/DB5</v>
      </c>
      <c r="G210" s="38" t="s">
        <v>75</v>
      </c>
      <c r="H210" s="38" t="str">
        <f t="shared" si="7"/>
        <v>01/1/2017</v>
      </c>
    </row>
    <row r="211" spans="1:8" ht="15">
      <c r="A211" s="38">
        <v>2017</v>
      </c>
      <c r="B211" s="38">
        <v>1</v>
      </c>
      <c r="C211" s="12" t="s">
        <v>83</v>
      </c>
      <c r="D211" s="8" t="str">
        <f t="shared" si="6"/>
        <v>Solventes</v>
      </c>
      <c r="E211" s="9">
        <v>2.3407841379821503</v>
      </c>
      <c r="F211" s="38" t="str">
        <f>VLOOKUP(D211,IMPORT_CLASE!$A$2:$B$45,2,FALSE)</f>
        <v>Otros</v>
      </c>
      <c r="G211" s="38" t="s">
        <v>75</v>
      </c>
      <c r="H211" s="38" t="str">
        <f t="shared" si="7"/>
        <v>01/1/2017</v>
      </c>
    </row>
    <row r="212" spans="1:8" ht="15">
      <c r="A212" s="38">
        <v>2017</v>
      </c>
      <c r="B212" s="38">
        <v>1</v>
      </c>
      <c r="C212" s="12" t="s">
        <v>84</v>
      </c>
      <c r="D212" s="8" t="str">
        <f t="shared" si="6"/>
        <v>Etileno</v>
      </c>
      <c r="E212" s="9">
        <v>6.8403750000000013E-2</v>
      </c>
      <c r="F212" s="38" t="str">
        <f>VLOOKUP(D212,IMPORT_CLASE!$A$2:$B$45,2,FALSE)</f>
        <v>Otros</v>
      </c>
      <c r="G212" s="38" t="s">
        <v>75</v>
      </c>
      <c r="H212" s="38" t="str">
        <f t="shared" si="7"/>
        <v>01/1/2017</v>
      </c>
    </row>
    <row r="213" spans="1:8" ht="15">
      <c r="A213" s="38">
        <v>2017</v>
      </c>
      <c r="B213" s="38">
        <v>1</v>
      </c>
      <c r="C213" s="12" t="s">
        <v>85</v>
      </c>
      <c r="D213" s="8" t="str">
        <f t="shared" si="6"/>
        <v>Residuales</v>
      </c>
      <c r="E213" s="9">
        <v>0</v>
      </c>
      <c r="F213" s="38" t="str">
        <f>VLOOKUP(D213,IMPORT_CLASE!$A$2:$B$45,2,FALSE)</f>
        <v>Residuales</v>
      </c>
      <c r="G213" s="38" t="s">
        <v>75</v>
      </c>
      <c r="H213" s="38" t="str">
        <f t="shared" si="7"/>
        <v>01/1/2017</v>
      </c>
    </row>
    <row r="214" spans="1:8" ht="15">
      <c r="A214" s="38">
        <v>2017</v>
      </c>
      <c r="B214" s="38">
        <v>1</v>
      </c>
      <c r="C214" s="12" t="s">
        <v>47</v>
      </c>
      <c r="D214" s="8" t="str">
        <f t="shared" si="6"/>
        <v>Otros</v>
      </c>
      <c r="E214" s="9">
        <v>0</v>
      </c>
      <c r="F214" s="38" t="str">
        <f>VLOOKUP(D214,IMPORT_CLASE!$A$2:$B$45,2,FALSE)</f>
        <v>Otros</v>
      </c>
      <c r="G214" s="38" t="s">
        <v>75</v>
      </c>
      <c r="H214" s="38" t="str">
        <f t="shared" si="7"/>
        <v>01/1/2017</v>
      </c>
    </row>
    <row r="215" spans="1:8" ht="15">
      <c r="A215" s="38">
        <v>2017</v>
      </c>
      <c r="B215" s="38">
        <v>1</v>
      </c>
      <c r="C215" s="12" t="s">
        <v>32</v>
      </c>
      <c r="D215" s="8" t="str">
        <f t="shared" si="6"/>
        <v>Bases Lubricantes</v>
      </c>
      <c r="E215" s="9">
        <v>48.703375231524795</v>
      </c>
      <c r="F215" s="38" t="str">
        <f>VLOOKUP(D215,IMPORT_CLASE!$A$2:$B$45,2,FALSE)</f>
        <v>Bases, aceites y grasas lubricantes</v>
      </c>
      <c r="G215" s="38" t="s">
        <v>75</v>
      </c>
      <c r="H215" s="38" t="str">
        <f t="shared" si="7"/>
        <v>01/1/2017</v>
      </c>
    </row>
    <row r="216" spans="1:8" ht="15">
      <c r="A216" s="38">
        <v>2017</v>
      </c>
      <c r="B216" s="38">
        <v>1</v>
      </c>
      <c r="C216" s="12" t="s">
        <v>33</v>
      </c>
      <c r="D216" s="8" t="str">
        <f t="shared" si="6"/>
        <v>Aceites Lubricantes</v>
      </c>
      <c r="E216" s="9">
        <v>45.745319883152106</v>
      </c>
      <c r="F216" s="38" t="str">
        <f>VLOOKUP(D216,IMPORT_CLASE!$A$2:$B$45,2,FALSE)</f>
        <v>Bases, aceites y grasas lubricantes</v>
      </c>
      <c r="G216" s="38" t="s">
        <v>75</v>
      </c>
      <c r="H216" s="38" t="str">
        <f t="shared" si="7"/>
        <v>01/1/2017</v>
      </c>
    </row>
    <row r="217" spans="1:8" ht="15">
      <c r="A217" s="38">
        <v>2017</v>
      </c>
      <c r="B217" s="38">
        <v>1</v>
      </c>
      <c r="C217" s="13" t="s">
        <v>34</v>
      </c>
      <c r="D217" s="8" t="str">
        <f t="shared" si="6"/>
        <v>Grasas Lubricantes</v>
      </c>
      <c r="E217" s="14">
        <v>5.1643709942286797</v>
      </c>
      <c r="F217" s="38" t="str">
        <f>VLOOKUP(D217,IMPORT_CLASE!$A$2:$B$45,2,FALSE)</f>
        <v>Bases, aceites y grasas lubricantes</v>
      </c>
      <c r="G217" s="38" t="s">
        <v>75</v>
      </c>
      <c r="H217" s="38" t="str">
        <f t="shared" si="7"/>
        <v>01/1/2017</v>
      </c>
    </row>
    <row r="218" spans="1:8" ht="15">
      <c r="A218" s="38">
        <v>2018</v>
      </c>
      <c r="B218" s="38">
        <v>1</v>
      </c>
      <c r="C218" s="38" t="s">
        <v>74</v>
      </c>
      <c r="D218" s="8" t="str">
        <f t="shared" si="6"/>
        <v>Crudo</v>
      </c>
      <c r="E218" s="39">
        <v>3853.6094856399991</v>
      </c>
      <c r="F218" s="38" t="str">
        <f>VLOOKUP(D218,IMPORT_CLASE!$A$2:$B$45,2,FALSE)</f>
        <v>Petróleo</v>
      </c>
      <c r="G218" s="38" t="s">
        <v>75</v>
      </c>
      <c r="H218" s="38" t="str">
        <f t="shared" si="7"/>
        <v>01/1/2018</v>
      </c>
    </row>
    <row r="219" spans="1:8" ht="15">
      <c r="A219" s="38">
        <v>2018</v>
      </c>
      <c r="B219" s="38">
        <v>1</v>
      </c>
      <c r="C219" s="38" t="s">
        <v>36</v>
      </c>
      <c r="D219" s="8" t="str">
        <f t="shared" si="6"/>
        <v>GLP</v>
      </c>
      <c r="E219" s="39">
        <v>0</v>
      </c>
      <c r="F219" s="38" t="str">
        <f>VLOOKUP(D219,IMPORT_CLASE!$A$2:$B$45,2,FALSE)</f>
        <v>GLP/Propano/Butano</v>
      </c>
      <c r="G219" s="38" t="s">
        <v>75</v>
      </c>
      <c r="H219" s="38" t="str">
        <f t="shared" si="7"/>
        <v>01/1/2018</v>
      </c>
    </row>
    <row r="220" spans="1:8" ht="15">
      <c r="A220" s="38">
        <v>2018</v>
      </c>
      <c r="B220" s="38">
        <v>1</v>
      </c>
      <c r="C220" s="38" t="s">
        <v>37</v>
      </c>
      <c r="D220" s="8" t="str">
        <f t="shared" si="6"/>
        <v>Butano</v>
      </c>
      <c r="E220" s="39">
        <v>46.836585420000006</v>
      </c>
      <c r="F220" s="38" t="str">
        <f>VLOOKUP(D220,IMPORT_CLASE!$A$2:$B$45,2,FALSE)</f>
        <v>GLP/Propano/Butano</v>
      </c>
      <c r="G220" s="38" t="s">
        <v>75</v>
      </c>
      <c r="H220" s="38" t="str">
        <f t="shared" si="7"/>
        <v>01/1/2018</v>
      </c>
    </row>
    <row r="221" spans="1:8" ht="15">
      <c r="A221" s="38">
        <v>2018</v>
      </c>
      <c r="B221" s="38">
        <v>1</v>
      </c>
      <c r="C221" s="38" t="s">
        <v>38</v>
      </c>
      <c r="D221" s="8" t="str">
        <f t="shared" si="6"/>
        <v>Propano</v>
      </c>
      <c r="E221" s="39">
        <v>80.114201529999988</v>
      </c>
      <c r="F221" s="38" t="str">
        <f>VLOOKUP(D221,IMPORT_CLASE!$A$2:$B$45,2,FALSE)</f>
        <v>GLP/Propano/Butano</v>
      </c>
      <c r="G221" s="38" t="s">
        <v>75</v>
      </c>
      <c r="H221" s="38" t="str">
        <f t="shared" si="7"/>
        <v>01/1/2018</v>
      </c>
    </row>
    <row r="222" spans="1:8" ht="15">
      <c r="A222" s="38">
        <v>2018</v>
      </c>
      <c r="B222" s="38">
        <v>1</v>
      </c>
      <c r="C222" s="38" t="s">
        <v>76</v>
      </c>
      <c r="D222" s="8" t="str">
        <f t="shared" si="6"/>
        <v>HOGBS</v>
      </c>
      <c r="E222" s="39">
        <v>220.44550419999999</v>
      </c>
      <c r="F222" s="38" t="str">
        <f>VLOOKUP(D222,IMPORT_CLASE!$A$2:$B$45,2,FALSE)</f>
        <v>Gasolinas/Nafta</v>
      </c>
      <c r="G222" s="38" t="s">
        <v>75</v>
      </c>
      <c r="H222" s="38" t="str">
        <f t="shared" si="7"/>
        <v>01/1/2018</v>
      </c>
    </row>
    <row r="223" spans="1:8" ht="15">
      <c r="A223" s="38">
        <v>2018</v>
      </c>
      <c r="B223" s="38">
        <v>1</v>
      </c>
      <c r="C223" s="38" t="s">
        <v>86</v>
      </c>
      <c r="D223" s="8" t="str">
        <f t="shared" si="6"/>
        <v>Nafta Craqueada / Gasolinas</v>
      </c>
      <c r="E223" s="39">
        <v>510.21204168000003</v>
      </c>
      <c r="F223" s="38" t="str">
        <f>VLOOKUP(D223,IMPORT_CLASE!$A$2:$B$45,2,FALSE)</f>
        <v>Gasolinas/Nafta</v>
      </c>
      <c r="G223" s="38" t="s">
        <v>75</v>
      </c>
      <c r="H223" s="38" t="str">
        <f t="shared" si="7"/>
        <v>01/1/2018</v>
      </c>
    </row>
    <row r="224" spans="1:8" ht="15">
      <c r="A224" s="38">
        <v>2018</v>
      </c>
      <c r="B224" s="38">
        <v>1</v>
      </c>
      <c r="C224" s="38" t="s">
        <v>78</v>
      </c>
      <c r="D224" s="8" t="str">
        <f t="shared" si="6"/>
        <v>Gasolina Motor</v>
      </c>
      <c r="E224" s="39">
        <v>44.686581649999994</v>
      </c>
      <c r="F224" s="38" t="str">
        <f>VLOOKUP(D224,IMPORT_CLASE!$A$2:$B$45,2,FALSE)</f>
        <v>Gasolinas/Nafta</v>
      </c>
      <c r="G224" s="38" t="s">
        <v>75</v>
      </c>
      <c r="H224" s="38" t="str">
        <f t="shared" si="7"/>
        <v>01/1/2018</v>
      </c>
    </row>
    <row r="225" spans="1:8" ht="15">
      <c r="A225" s="38">
        <v>2018</v>
      </c>
      <c r="B225" s="38">
        <v>1</v>
      </c>
      <c r="C225" s="38" t="s">
        <v>79</v>
      </c>
      <c r="D225" s="8" t="str">
        <f t="shared" si="6"/>
        <v>Gasolina de Aviación</v>
      </c>
      <c r="E225" s="39">
        <v>0</v>
      </c>
      <c r="F225" s="38" t="str">
        <f>VLOOKUP(D225,IMPORT_CLASE!$A$2:$B$45,2,FALSE)</f>
        <v>Gasolinas/Nafta</v>
      </c>
      <c r="G225" s="38" t="s">
        <v>75</v>
      </c>
      <c r="H225" s="38" t="str">
        <f t="shared" si="7"/>
        <v>01/1/2018</v>
      </c>
    </row>
    <row r="226" spans="1:8" ht="15">
      <c r="A226" s="38">
        <v>2018</v>
      </c>
      <c r="B226" s="38">
        <v>1</v>
      </c>
      <c r="C226" s="38" t="s">
        <v>80</v>
      </c>
      <c r="D226" s="8" t="str">
        <f t="shared" si="6"/>
        <v>Turbo Jet A1 / Keroturbo</v>
      </c>
      <c r="E226" s="39">
        <v>326.13023515999998</v>
      </c>
      <c r="F226" s="38" t="str">
        <f>VLOOKUP(D226,IMPORT_CLASE!$A$2:$B$45,2,FALSE)</f>
        <v>Keroturbo</v>
      </c>
      <c r="G226" s="38" t="s">
        <v>75</v>
      </c>
      <c r="H226" s="38" t="str">
        <f t="shared" si="7"/>
        <v>01/1/2018</v>
      </c>
    </row>
    <row r="227" spans="1:8" ht="15">
      <c r="A227" s="38">
        <v>2018</v>
      </c>
      <c r="B227" s="38">
        <v>1</v>
      </c>
      <c r="C227" s="38" t="s">
        <v>81</v>
      </c>
      <c r="D227" s="8" t="str">
        <f t="shared" si="6"/>
        <v>Diesel 2 50 PPM</v>
      </c>
      <c r="E227" s="39">
        <v>1532.5830561600001</v>
      </c>
      <c r="F227" s="38" t="str">
        <f>VLOOKUP(D227,IMPORT_CLASE!$A$2:$B$45,2,FALSE)</f>
        <v>Diesel 2/DB5</v>
      </c>
      <c r="G227" s="38" t="s">
        <v>75</v>
      </c>
      <c r="H227" s="38" t="str">
        <f t="shared" si="7"/>
        <v>01/1/2018</v>
      </c>
    </row>
    <row r="228" spans="1:8" ht="15">
      <c r="A228" s="38">
        <v>2018</v>
      </c>
      <c r="B228" s="38">
        <v>1</v>
      </c>
      <c r="C228" s="38" t="s">
        <v>82</v>
      </c>
      <c r="D228" s="8" t="str">
        <f t="shared" si="6"/>
        <v>Diesel B5-50 PPM</v>
      </c>
      <c r="E228" s="39">
        <v>569.22028659</v>
      </c>
      <c r="F228" s="38" t="str">
        <f>VLOOKUP(D228,IMPORT_CLASE!$A$2:$B$45,2,FALSE)</f>
        <v>Diesel 2/DB5</v>
      </c>
      <c r="G228" s="38" t="s">
        <v>75</v>
      </c>
      <c r="H228" s="38" t="str">
        <f t="shared" si="7"/>
        <v>01/1/2018</v>
      </c>
    </row>
    <row r="229" spans="1:8" ht="15">
      <c r="A229" s="38">
        <v>2018</v>
      </c>
      <c r="B229" s="38">
        <v>1</v>
      </c>
      <c r="C229" s="38" t="s">
        <v>83</v>
      </c>
      <c r="D229" s="8" t="str">
        <f t="shared" si="6"/>
        <v>Solventes</v>
      </c>
      <c r="E229" s="39">
        <v>5.8146416961665182</v>
      </c>
      <c r="F229" s="38" t="str">
        <f>VLOOKUP(D229,IMPORT_CLASE!$A$2:$B$45,2,FALSE)</f>
        <v>Otros</v>
      </c>
      <c r="G229" s="38" t="s">
        <v>75</v>
      </c>
      <c r="H229" s="38" t="str">
        <f t="shared" si="7"/>
        <v>01/1/2018</v>
      </c>
    </row>
    <row r="230" spans="1:8" ht="15">
      <c r="A230" s="38">
        <v>2018</v>
      </c>
      <c r="B230" s="38">
        <v>1</v>
      </c>
      <c r="C230" s="38" t="s">
        <v>84</v>
      </c>
      <c r="D230" s="8" t="str">
        <f t="shared" si="6"/>
        <v>Etileno</v>
      </c>
      <c r="E230" s="39">
        <v>0</v>
      </c>
      <c r="F230" s="38" t="str">
        <f>VLOOKUP(D230,IMPORT_CLASE!$A$2:$B$45,2,FALSE)</f>
        <v>Otros</v>
      </c>
      <c r="G230" s="38" t="s">
        <v>75</v>
      </c>
      <c r="H230" s="38" t="str">
        <f t="shared" si="7"/>
        <v>01/1/2018</v>
      </c>
    </row>
    <row r="231" spans="1:8" ht="15">
      <c r="A231" s="38">
        <v>2018</v>
      </c>
      <c r="B231" s="38">
        <v>1</v>
      </c>
      <c r="C231" s="38" t="s">
        <v>85</v>
      </c>
      <c r="D231" s="8" t="str">
        <f t="shared" si="6"/>
        <v>Residuales</v>
      </c>
      <c r="E231" s="39">
        <v>0</v>
      </c>
      <c r="F231" s="38" t="str">
        <f>VLOOKUP(D231,IMPORT_CLASE!$A$2:$B$45,2,FALSE)</f>
        <v>Residuales</v>
      </c>
      <c r="G231" s="38" t="s">
        <v>75</v>
      </c>
      <c r="H231" s="38" t="str">
        <f t="shared" si="7"/>
        <v>01/1/2018</v>
      </c>
    </row>
    <row r="232" spans="1:8" ht="15">
      <c r="A232" s="38">
        <v>2018</v>
      </c>
      <c r="B232" s="38">
        <v>1</v>
      </c>
      <c r="C232" s="38" t="s">
        <v>47</v>
      </c>
      <c r="D232" s="8" t="str">
        <f t="shared" si="6"/>
        <v>Otros</v>
      </c>
      <c r="E232" s="39">
        <v>0</v>
      </c>
      <c r="F232" s="38" t="str">
        <f>VLOOKUP(D232,IMPORT_CLASE!$A$2:$B$45,2,FALSE)</f>
        <v>Otros</v>
      </c>
      <c r="G232" s="38" t="s">
        <v>75</v>
      </c>
      <c r="H232" s="38" t="str">
        <f t="shared" si="7"/>
        <v>01/1/2018</v>
      </c>
    </row>
    <row r="233" spans="1:8" ht="15">
      <c r="A233" s="38">
        <v>2018</v>
      </c>
      <c r="B233" s="38">
        <v>1</v>
      </c>
      <c r="C233" s="38" t="s">
        <v>32</v>
      </c>
      <c r="D233" s="8" t="str">
        <f t="shared" si="6"/>
        <v>Bases Lubricantes</v>
      </c>
      <c r="E233" s="39">
        <v>33.187859762458807</v>
      </c>
      <c r="F233" s="38" t="str">
        <f>VLOOKUP(D233,IMPORT_CLASE!$A$2:$B$45,2,FALSE)</f>
        <v>Bases, aceites y grasas lubricantes</v>
      </c>
      <c r="G233" s="38" t="s">
        <v>75</v>
      </c>
      <c r="H233" s="38" t="str">
        <f t="shared" si="7"/>
        <v>01/1/2018</v>
      </c>
    </row>
    <row r="234" spans="1:8" ht="15">
      <c r="A234" s="38">
        <v>2018</v>
      </c>
      <c r="B234" s="38">
        <v>1</v>
      </c>
      <c r="C234" s="38" t="s">
        <v>33</v>
      </c>
      <c r="D234" s="8" t="str">
        <f t="shared" si="6"/>
        <v>Aceites Lubricantes</v>
      </c>
      <c r="E234" s="39">
        <v>44.461514430395255</v>
      </c>
      <c r="F234" s="38" t="str">
        <f>VLOOKUP(D234,IMPORT_CLASE!$A$2:$B$45,2,FALSE)</f>
        <v>Bases, aceites y grasas lubricantes</v>
      </c>
      <c r="G234" s="38" t="s">
        <v>75</v>
      </c>
      <c r="H234" s="38" t="str">
        <f t="shared" si="7"/>
        <v>01/1/2018</v>
      </c>
    </row>
    <row r="235" spans="1:8" ht="15">
      <c r="A235" s="38">
        <v>2018</v>
      </c>
      <c r="B235" s="38">
        <v>1</v>
      </c>
      <c r="C235" s="38" t="s">
        <v>34</v>
      </c>
      <c r="D235" s="8" t="str">
        <f t="shared" si="6"/>
        <v>Grasas Lubricantes</v>
      </c>
      <c r="E235" s="39">
        <v>4.4922438138553717</v>
      </c>
      <c r="F235" s="38" t="str">
        <f>VLOOKUP(D235,IMPORT_CLASE!$A$2:$B$45,2,FALSE)</f>
        <v>Bases, aceites y grasas lubricantes</v>
      </c>
      <c r="G235" s="38" t="s">
        <v>75</v>
      </c>
      <c r="H235" s="38" t="str">
        <f t="shared" si="7"/>
        <v>01/1/2018</v>
      </c>
    </row>
    <row r="236" spans="1:8" ht="15">
      <c r="A236" s="38">
        <v>2018</v>
      </c>
      <c r="B236" s="38">
        <v>2</v>
      </c>
      <c r="C236" s="38" t="s">
        <v>74</v>
      </c>
      <c r="D236" s="8" t="str">
        <f t="shared" si="6"/>
        <v>Crudo</v>
      </c>
      <c r="E236" s="39">
        <v>3815.59921063</v>
      </c>
      <c r="F236" s="38" t="str">
        <f>VLOOKUP(D236,IMPORT_CLASE!$A$2:$B$45,2,FALSE)</f>
        <v>Petróleo</v>
      </c>
      <c r="G236" s="38" t="s">
        <v>75</v>
      </c>
      <c r="H236" s="38" t="str">
        <f t="shared" si="7"/>
        <v>01/2/2018</v>
      </c>
    </row>
    <row r="237" spans="1:8" ht="15">
      <c r="A237" s="38">
        <v>2018</v>
      </c>
      <c r="B237" s="38">
        <v>2</v>
      </c>
      <c r="C237" s="38" t="s">
        <v>36</v>
      </c>
      <c r="D237" s="8" t="str">
        <f t="shared" si="6"/>
        <v>GLP</v>
      </c>
      <c r="E237" s="39">
        <v>3.1449999999999999E-2</v>
      </c>
      <c r="F237" s="38" t="str">
        <f>VLOOKUP(D237,IMPORT_CLASE!$A$2:$B$45,2,FALSE)</f>
        <v>GLP/Propano/Butano</v>
      </c>
      <c r="G237" s="38" t="s">
        <v>75</v>
      </c>
      <c r="H237" s="38" t="str">
        <f t="shared" si="7"/>
        <v>01/2/2018</v>
      </c>
    </row>
    <row r="238" spans="1:8" ht="15">
      <c r="A238" s="38">
        <v>2018</v>
      </c>
      <c r="B238" s="38">
        <v>2</v>
      </c>
      <c r="C238" s="38" t="s">
        <v>37</v>
      </c>
      <c r="D238" s="8" t="str">
        <f t="shared" si="6"/>
        <v>Butano</v>
      </c>
      <c r="E238" s="39">
        <v>159.13759126000002</v>
      </c>
      <c r="F238" s="38" t="str">
        <f>VLOOKUP(D238,IMPORT_CLASE!$A$2:$B$45,2,FALSE)</f>
        <v>GLP/Propano/Butano</v>
      </c>
      <c r="G238" s="38" t="s">
        <v>75</v>
      </c>
      <c r="H238" s="38" t="str">
        <f t="shared" si="7"/>
        <v>01/2/2018</v>
      </c>
    </row>
    <row r="239" spans="1:8" ht="15">
      <c r="A239" s="38">
        <v>2018</v>
      </c>
      <c r="B239" s="38">
        <v>2</v>
      </c>
      <c r="C239" s="38" t="s">
        <v>38</v>
      </c>
      <c r="D239" s="8" t="str">
        <f t="shared" si="6"/>
        <v>Propano</v>
      </c>
      <c r="E239" s="39">
        <v>451.43319837260071</v>
      </c>
      <c r="F239" s="38" t="str">
        <f>VLOOKUP(D239,IMPORT_CLASE!$A$2:$B$45,2,FALSE)</f>
        <v>GLP/Propano/Butano</v>
      </c>
      <c r="G239" s="38" t="s">
        <v>75</v>
      </c>
      <c r="H239" s="38" t="str">
        <f t="shared" si="7"/>
        <v>01/2/2018</v>
      </c>
    </row>
    <row r="240" spans="1:8" ht="15">
      <c r="A240" s="38">
        <v>2018</v>
      </c>
      <c r="B240" s="38">
        <v>2</v>
      </c>
      <c r="C240" s="38" t="s">
        <v>76</v>
      </c>
      <c r="D240" s="8" t="str">
        <f t="shared" si="6"/>
        <v>HOGBS</v>
      </c>
      <c r="E240" s="39">
        <v>161.57380261</v>
      </c>
      <c r="F240" s="38" t="str">
        <f>VLOOKUP(D240,IMPORT_CLASE!$A$2:$B$45,2,FALSE)</f>
        <v>Gasolinas/Nafta</v>
      </c>
      <c r="G240" s="38" t="s">
        <v>75</v>
      </c>
      <c r="H240" s="38" t="str">
        <f t="shared" si="7"/>
        <v>01/2/2018</v>
      </c>
    </row>
    <row r="241" spans="1:8" ht="15">
      <c r="A241" s="38">
        <v>2018</v>
      </c>
      <c r="B241" s="38">
        <v>2</v>
      </c>
      <c r="C241" s="38" t="s">
        <v>86</v>
      </c>
      <c r="D241" s="8" t="str">
        <f t="shared" si="6"/>
        <v>Nafta Craqueada / Gasolinas</v>
      </c>
      <c r="E241" s="39">
        <v>434.65890156</v>
      </c>
      <c r="F241" s="38" t="str">
        <f>VLOOKUP(D241,IMPORT_CLASE!$A$2:$B$45,2,FALSE)</f>
        <v>Gasolinas/Nafta</v>
      </c>
      <c r="G241" s="38" t="s">
        <v>75</v>
      </c>
      <c r="H241" s="38" t="str">
        <f t="shared" si="7"/>
        <v>01/2/2018</v>
      </c>
    </row>
    <row r="242" spans="1:8" ht="15">
      <c r="A242" s="38">
        <v>2018</v>
      </c>
      <c r="B242" s="38">
        <v>2</v>
      </c>
      <c r="C242" s="38" t="s">
        <v>78</v>
      </c>
      <c r="D242" s="8" t="str">
        <f t="shared" si="6"/>
        <v>Gasolina Motor</v>
      </c>
      <c r="E242" s="39">
        <v>33.221207389999996</v>
      </c>
      <c r="F242" s="38" t="str">
        <f>VLOOKUP(D242,IMPORT_CLASE!$A$2:$B$45,2,FALSE)</f>
        <v>Gasolinas/Nafta</v>
      </c>
      <c r="G242" s="38" t="s">
        <v>75</v>
      </c>
      <c r="H242" s="38" t="str">
        <f t="shared" si="7"/>
        <v>01/2/2018</v>
      </c>
    </row>
    <row r="243" spans="1:8" ht="15">
      <c r="A243" s="38">
        <v>2018</v>
      </c>
      <c r="B243" s="38">
        <v>2</v>
      </c>
      <c r="C243" s="38" t="s">
        <v>79</v>
      </c>
      <c r="D243" s="8" t="str">
        <f t="shared" si="6"/>
        <v>Gasolina de Aviación</v>
      </c>
      <c r="E243" s="39">
        <v>0</v>
      </c>
      <c r="F243" s="38" t="str">
        <f>VLOOKUP(D243,IMPORT_CLASE!$A$2:$B$45,2,FALSE)</f>
        <v>Gasolinas/Nafta</v>
      </c>
      <c r="G243" s="38" t="s">
        <v>75</v>
      </c>
      <c r="H243" s="38" t="str">
        <f t="shared" si="7"/>
        <v>01/2/2018</v>
      </c>
    </row>
    <row r="244" spans="1:8" ht="15">
      <c r="A244" s="38">
        <v>2018</v>
      </c>
      <c r="B244" s="38">
        <v>2</v>
      </c>
      <c r="C244" s="38" t="s">
        <v>80</v>
      </c>
      <c r="D244" s="8" t="str">
        <f t="shared" si="6"/>
        <v>Turbo Jet A1 / Keroturbo</v>
      </c>
      <c r="E244" s="39">
        <v>156.00469951000002</v>
      </c>
      <c r="F244" s="38" t="str">
        <f>VLOOKUP(D244,IMPORT_CLASE!$A$2:$B$45,2,FALSE)</f>
        <v>Keroturbo</v>
      </c>
      <c r="G244" s="38" t="s">
        <v>75</v>
      </c>
      <c r="H244" s="38" t="str">
        <f t="shared" si="7"/>
        <v>01/2/2018</v>
      </c>
    </row>
    <row r="245" spans="1:8" ht="15">
      <c r="A245" s="38">
        <v>2018</v>
      </c>
      <c r="B245" s="38">
        <v>2</v>
      </c>
      <c r="C245" s="38" t="s">
        <v>81</v>
      </c>
      <c r="D245" s="8" t="str">
        <f t="shared" si="6"/>
        <v>Diesel 2 50 PPM</v>
      </c>
      <c r="E245" s="39">
        <v>1151.4833347699998</v>
      </c>
      <c r="F245" s="38" t="str">
        <f>VLOOKUP(D245,IMPORT_CLASE!$A$2:$B$45,2,FALSE)</f>
        <v>Diesel 2/DB5</v>
      </c>
      <c r="G245" s="38" t="s">
        <v>75</v>
      </c>
      <c r="H245" s="38" t="str">
        <f t="shared" si="7"/>
        <v>01/2/2018</v>
      </c>
    </row>
    <row r="246" spans="1:8" ht="15">
      <c r="A246" s="38">
        <v>2018</v>
      </c>
      <c r="B246" s="38">
        <v>2</v>
      </c>
      <c r="C246" s="38" t="s">
        <v>82</v>
      </c>
      <c r="D246" s="8" t="str">
        <f t="shared" si="6"/>
        <v>Diesel B5-50 PPM</v>
      </c>
      <c r="E246" s="39">
        <v>863.48560818999999</v>
      </c>
      <c r="F246" s="38" t="str">
        <f>VLOOKUP(D246,IMPORT_CLASE!$A$2:$B$45,2,FALSE)</f>
        <v>Diesel 2/DB5</v>
      </c>
      <c r="G246" s="38" t="s">
        <v>75</v>
      </c>
      <c r="H246" s="38" t="str">
        <f t="shared" si="7"/>
        <v>01/2/2018</v>
      </c>
    </row>
    <row r="247" spans="1:8" ht="15">
      <c r="A247" s="38">
        <v>2018</v>
      </c>
      <c r="B247" s="38">
        <v>2</v>
      </c>
      <c r="C247" s="38" t="s">
        <v>83</v>
      </c>
      <c r="D247" s="8" t="str">
        <f t="shared" si="6"/>
        <v>Solventes</v>
      </c>
      <c r="E247" s="39">
        <v>2.4379463283486076</v>
      </c>
      <c r="F247" s="38" t="str">
        <f>VLOOKUP(D247,IMPORT_CLASE!$A$2:$B$45,2,FALSE)</f>
        <v>Otros</v>
      </c>
      <c r="G247" s="38" t="s">
        <v>75</v>
      </c>
      <c r="H247" s="38" t="str">
        <f t="shared" si="7"/>
        <v>01/2/2018</v>
      </c>
    </row>
    <row r="248" spans="1:8" ht="15">
      <c r="A248" s="38">
        <v>2018</v>
      </c>
      <c r="B248" s="38">
        <v>2</v>
      </c>
      <c r="C248" s="38" t="s">
        <v>84</v>
      </c>
      <c r="D248" s="8" t="str">
        <f t="shared" si="6"/>
        <v>Etileno</v>
      </c>
      <c r="E248" s="39">
        <v>0</v>
      </c>
      <c r="F248" s="38" t="str">
        <f>VLOOKUP(D248,IMPORT_CLASE!$A$2:$B$45,2,FALSE)</f>
        <v>Otros</v>
      </c>
      <c r="G248" s="38" t="s">
        <v>75</v>
      </c>
      <c r="H248" s="38" t="str">
        <f t="shared" si="7"/>
        <v>01/2/2018</v>
      </c>
    </row>
    <row r="249" spans="1:8" ht="15">
      <c r="A249" s="38">
        <v>2018</v>
      </c>
      <c r="B249" s="38">
        <v>2</v>
      </c>
      <c r="C249" s="38" t="s">
        <v>85</v>
      </c>
      <c r="D249" s="8" t="str">
        <f t="shared" si="6"/>
        <v>Residuales</v>
      </c>
      <c r="E249" s="39">
        <v>0</v>
      </c>
      <c r="F249" s="38" t="str">
        <f>VLOOKUP(D249,IMPORT_CLASE!$A$2:$B$45,2,FALSE)</f>
        <v>Residuales</v>
      </c>
      <c r="G249" s="38" t="s">
        <v>75</v>
      </c>
      <c r="H249" s="38" t="str">
        <f t="shared" si="7"/>
        <v>01/2/2018</v>
      </c>
    </row>
    <row r="250" spans="1:8" ht="15">
      <c r="A250" s="38">
        <v>2018</v>
      </c>
      <c r="B250" s="38">
        <v>2</v>
      </c>
      <c r="C250" s="38" t="s">
        <v>47</v>
      </c>
      <c r="D250" s="8" t="str">
        <f t="shared" si="6"/>
        <v>Otros</v>
      </c>
      <c r="E250" s="39">
        <v>0</v>
      </c>
      <c r="F250" s="38" t="str">
        <f>VLOOKUP(D250,IMPORT_CLASE!$A$2:$B$45,2,FALSE)</f>
        <v>Otros</v>
      </c>
      <c r="G250" s="38" t="s">
        <v>75</v>
      </c>
      <c r="H250" s="38" t="str">
        <f t="shared" si="7"/>
        <v>01/2/2018</v>
      </c>
    </row>
    <row r="251" spans="1:8" ht="15">
      <c r="A251" s="38">
        <v>2018</v>
      </c>
      <c r="B251" s="38">
        <v>2</v>
      </c>
      <c r="C251" s="38" t="s">
        <v>32</v>
      </c>
      <c r="D251" s="8" t="str">
        <f t="shared" si="6"/>
        <v>Bases Lubricantes</v>
      </c>
      <c r="E251" s="39">
        <v>35.509006189999994</v>
      </c>
      <c r="F251" s="38" t="str">
        <f>VLOOKUP(D251,IMPORT_CLASE!$A$2:$B$45,2,FALSE)</f>
        <v>Bases, aceites y grasas lubricantes</v>
      </c>
      <c r="G251" s="38" t="s">
        <v>75</v>
      </c>
      <c r="H251" s="38" t="str">
        <f t="shared" si="7"/>
        <v>01/2/2018</v>
      </c>
    </row>
    <row r="252" spans="1:8" ht="15">
      <c r="A252" s="38">
        <v>2018</v>
      </c>
      <c r="B252" s="38">
        <v>2</v>
      </c>
      <c r="C252" s="38" t="s">
        <v>33</v>
      </c>
      <c r="D252" s="8" t="str">
        <f t="shared" si="6"/>
        <v>Aceites Lubricantes</v>
      </c>
      <c r="E252" s="39">
        <v>38.039479979252519</v>
      </c>
      <c r="F252" s="38" t="str">
        <f>VLOOKUP(D252,IMPORT_CLASE!$A$2:$B$45,2,FALSE)</f>
        <v>Bases, aceites y grasas lubricantes</v>
      </c>
      <c r="G252" s="38" t="s">
        <v>75</v>
      </c>
      <c r="H252" s="38" t="str">
        <f t="shared" si="7"/>
        <v>01/2/2018</v>
      </c>
    </row>
    <row r="253" spans="1:8" ht="15">
      <c r="A253" s="38">
        <v>2018</v>
      </c>
      <c r="B253" s="38">
        <v>2</v>
      </c>
      <c r="C253" s="38" t="s">
        <v>34</v>
      </c>
      <c r="D253" s="8" t="str">
        <f t="shared" si="6"/>
        <v>Grasas Lubricantes</v>
      </c>
      <c r="E253" s="39">
        <v>2.7034917881638982</v>
      </c>
      <c r="F253" s="38" t="str">
        <f>VLOOKUP(D253,IMPORT_CLASE!$A$2:$B$45,2,FALSE)</f>
        <v>Bases, aceites y grasas lubricantes</v>
      </c>
      <c r="G253" s="38" t="s">
        <v>75</v>
      </c>
      <c r="H253" s="38" t="str">
        <f t="shared" si="7"/>
        <v>01/2/2018</v>
      </c>
    </row>
    <row r="254" spans="1:8" ht="15">
      <c r="A254" s="38">
        <v>2018</v>
      </c>
      <c r="B254" s="38">
        <v>3</v>
      </c>
      <c r="C254" s="38" t="s">
        <v>74</v>
      </c>
      <c r="D254" s="8" t="str">
        <f t="shared" si="6"/>
        <v>Crudo</v>
      </c>
      <c r="E254" s="39">
        <v>3265.6866073999995</v>
      </c>
      <c r="F254" s="38" t="str">
        <f>VLOOKUP(D254,IMPORT_CLASE!$A$2:$B$45,2,FALSE)</f>
        <v>Petróleo</v>
      </c>
      <c r="G254" s="38" t="s">
        <v>75</v>
      </c>
      <c r="H254" s="38" t="str">
        <f t="shared" si="7"/>
        <v>01/3/2018</v>
      </c>
    </row>
    <row r="255" spans="1:8" ht="15">
      <c r="A255" s="38">
        <v>2018</v>
      </c>
      <c r="B255" s="38">
        <v>3</v>
      </c>
      <c r="C255" s="38" t="s">
        <v>36</v>
      </c>
      <c r="D255" s="8" t="str">
        <f t="shared" si="6"/>
        <v>GLP</v>
      </c>
      <c r="E255" s="39">
        <v>4.1066253800896941</v>
      </c>
      <c r="F255" s="38" t="str">
        <f>VLOOKUP(D255,IMPORT_CLASE!$A$2:$B$45,2,FALSE)</f>
        <v>GLP/Propano/Butano</v>
      </c>
      <c r="G255" s="38" t="s">
        <v>75</v>
      </c>
      <c r="H255" s="38" t="str">
        <f t="shared" si="7"/>
        <v>01/3/2018</v>
      </c>
    </row>
    <row r="256" spans="1:8" ht="15">
      <c r="A256" s="38">
        <v>2018</v>
      </c>
      <c r="B256" s="38">
        <v>3</v>
      </c>
      <c r="C256" s="38" t="s">
        <v>37</v>
      </c>
      <c r="D256" s="8" t="str">
        <f t="shared" si="6"/>
        <v>Butano</v>
      </c>
      <c r="E256" s="39">
        <v>61.659366690000006</v>
      </c>
      <c r="F256" s="38" t="str">
        <f>VLOOKUP(D256,IMPORT_CLASE!$A$2:$B$45,2,FALSE)</f>
        <v>GLP/Propano/Butano</v>
      </c>
      <c r="G256" s="38" t="s">
        <v>75</v>
      </c>
      <c r="H256" s="38" t="str">
        <f t="shared" si="7"/>
        <v>01/3/2018</v>
      </c>
    </row>
    <row r="257" spans="1:8" ht="15">
      <c r="A257" s="38">
        <v>2018</v>
      </c>
      <c r="B257" s="38">
        <v>3</v>
      </c>
      <c r="C257" s="38" t="s">
        <v>38</v>
      </c>
      <c r="D257" s="8" t="str">
        <f t="shared" si="6"/>
        <v>Propano</v>
      </c>
      <c r="E257" s="39">
        <v>220.10399118281538</v>
      </c>
      <c r="F257" s="38" t="str">
        <f>VLOOKUP(D257,IMPORT_CLASE!$A$2:$B$45,2,FALSE)</f>
        <v>GLP/Propano/Butano</v>
      </c>
      <c r="G257" s="38" t="s">
        <v>75</v>
      </c>
      <c r="H257" s="38" t="str">
        <f t="shared" si="7"/>
        <v>01/3/2018</v>
      </c>
    </row>
    <row r="258" spans="1:8" ht="15">
      <c r="A258" s="38">
        <v>2018</v>
      </c>
      <c r="B258" s="38">
        <v>3</v>
      </c>
      <c r="C258" s="38" t="s">
        <v>76</v>
      </c>
      <c r="D258" s="8" t="str">
        <f t="shared" ref="D258:D321" si="8">TRIM(C258)</f>
        <v>HOGBS</v>
      </c>
      <c r="E258" s="39">
        <v>142.06926741000001</v>
      </c>
      <c r="F258" s="38" t="str">
        <f>VLOOKUP(D258,IMPORT_CLASE!$A$2:$B$45,2,FALSE)</f>
        <v>Gasolinas/Nafta</v>
      </c>
      <c r="G258" s="38" t="s">
        <v>75</v>
      </c>
      <c r="H258" s="38" t="str">
        <f t="shared" si="7"/>
        <v>01/3/2018</v>
      </c>
    </row>
    <row r="259" spans="1:8" ht="15">
      <c r="A259" s="38">
        <v>2018</v>
      </c>
      <c r="B259" s="38">
        <v>3</v>
      </c>
      <c r="C259" s="38" t="s">
        <v>86</v>
      </c>
      <c r="D259" s="8" t="str">
        <f t="shared" si="8"/>
        <v>Nafta Craqueada / Gasolinas</v>
      </c>
      <c r="E259" s="39">
        <v>605.05888248999997</v>
      </c>
      <c r="F259" s="38" t="str">
        <f>VLOOKUP(D259,IMPORT_CLASE!$A$2:$B$45,2,FALSE)</f>
        <v>Gasolinas/Nafta</v>
      </c>
      <c r="G259" s="38" t="s">
        <v>75</v>
      </c>
      <c r="H259" s="38" t="str">
        <f t="shared" ref="H259:H322" si="9">"01/"&amp;B259&amp;"/"&amp;A259</f>
        <v>01/3/2018</v>
      </c>
    </row>
    <row r="260" spans="1:8" ht="15">
      <c r="A260" s="38">
        <v>2018</v>
      </c>
      <c r="B260" s="38">
        <v>3</v>
      </c>
      <c r="C260" s="38" t="s">
        <v>78</v>
      </c>
      <c r="D260" s="8" t="str">
        <f t="shared" si="8"/>
        <v>Gasolina Motor</v>
      </c>
      <c r="E260" s="39">
        <v>49.550927989999998</v>
      </c>
      <c r="F260" s="38" t="str">
        <f>VLOOKUP(D260,IMPORT_CLASE!$A$2:$B$45,2,FALSE)</f>
        <v>Gasolinas/Nafta</v>
      </c>
      <c r="G260" s="38" t="s">
        <v>75</v>
      </c>
      <c r="H260" s="38" t="str">
        <f t="shared" si="9"/>
        <v>01/3/2018</v>
      </c>
    </row>
    <row r="261" spans="1:8" ht="15">
      <c r="A261" s="38">
        <v>2018</v>
      </c>
      <c r="B261" s="38">
        <v>3</v>
      </c>
      <c r="C261" s="38" t="s">
        <v>79</v>
      </c>
      <c r="D261" s="8" t="str">
        <f t="shared" si="8"/>
        <v>Gasolina de Aviación</v>
      </c>
      <c r="E261" s="39">
        <v>0</v>
      </c>
      <c r="F261" s="38" t="str">
        <f>VLOOKUP(D261,IMPORT_CLASE!$A$2:$B$45,2,FALSE)</f>
        <v>Gasolinas/Nafta</v>
      </c>
      <c r="G261" s="38" t="s">
        <v>75</v>
      </c>
      <c r="H261" s="38" t="str">
        <f t="shared" si="9"/>
        <v>01/3/2018</v>
      </c>
    </row>
    <row r="262" spans="1:8" ht="15">
      <c r="A262" s="38">
        <v>2018</v>
      </c>
      <c r="B262" s="38">
        <v>3</v>
      </c>
      <c r="C262" s="38" t="s">
        <v>80</v>
      </c>
      <c r="D262" s="8" t="str">
        <f t="shared" si="8"/>
        <v>Turbo Jet A1 / Keroturbo</v>
      </c>
      <c r="E262" s="39">
        <v>193.30619845000001</v>
      </c>
      <c r="F262" s="38" t="str">
        <f>VLOOKUP(D262,IMPORT_CLASE!$A$2:$B$45,2,FALSE)</f>
        <v>Keroturbo</v>
      </c>
      <c r="G262" s="38" t="s">
        <v>75</v>
      </c>
      <c r="H262" s="38" t="str">
        <f t="shared" si="9"/>
        <v>01/3/2018</v>
      </c>
    </row>
    <row r="263" spans="1:8" ht="15">
      <c r="A263" s="38">
        <v>2018</v>
      </c>
      <c r="B263" s="38">
        <v>3</v>
      </c>
      <c r="C263" s="38" t="s">
        <v>81</v>
      </c>
      <c r="D263" s="8" t="str">
        <f t="shared" si="8"/>
        <v>Diesel 2 50 PPM</v>
      </c>
      <c r="E263" s="39">
        <v>1861.50036516</v>
      </c>
      <c r="F263" s="38" t="str">
        <f>VLOOKUP(D263,IMPORT_CLASE!$A$2:$B$45,2,FALSE)</f>
        <v>Diesel 2/DB5</v>
      </c>
      <c r="G263" s="38" t="s">
        <v>75</v>
      </c>
      <c r="H263" s="38" t="str">
        <f t="shared" si="9"/>
        <v>01/3/2018</v>
      </c>
    </row>
    <row r="264" spans="1:8" ht="15">
      <c r="A264" s="38">
        <v>2018</v>
      </c>
      <c r="B264" s="38">
        <v>3</v>
      </c>
      <c r="C264" s="38" t="s">
        <v>82</v>
      </c>
      <c r="D264" s="8" t="str">
        <f t="shared" si="8"/>
        <v>Diesel B5-50 PPM</v>
      </c>
      <c r="E264" s="39">
        <v>771.58287107000012</v>
      </c>
      <c r="F264" s="38" t="str">
        <f>VLOOKUP(D264,IMPORT_CLASE!$A$2:$B$45,2,FALSE)</f>
        <v>Diesel 2/DB5</v>
      </c>
      <c r="G264" s="38" t="s">
        <v>75</v>
      </c>
      <c r="H264" s="38" t="str">
        <f t="shared" si="9"/>
        <v>01/3/2018</v>
      </c>
    </row>
    <row r="265" spans="1:8" ht="15">
      <c r="A265" s="38">
        <v>2018</v>
      </c>
      <c r="B265" s="38">
        <v>3</v>
      </c>
      <c r="C265" s="38" t="s">
        <v>83</v>
      </c>
      <c r="D265" s="8" t="str">
        <f t="shared" si="8"/>
        <v>Solventes</v>
      </c>
      <c r="E265" s="39">
        <v>7.0060556492111417</v>
      </c>
      <c r="F265" s="38" t="str">
        <f>VLOOKUP(D265,IMPORT_CLASE!$A$2:$B$45,2,FALSE)</f>
        <v>Otros</v>
      </c>
      <c r="G265" s="38" t="s">
        <v>75</v>
      </c>
      <c r="H265" s="38" t="str">
        <f t="shared" si="9"/>
        <v>01/3/2018</v>
      </c>
    </row>
    <row r="266" spans="1:8" ht="15">
      <c r="A266" s="38">
        <v>2018</v>
      </c>
      <c r="B266" s="38">
        <v>3</v>
      </c>
      <c r="C266" s="38" t="s">
        <v>84</v>
      </c>
      <c r="D266" s="8" t="str">
        <f t="shared" si="8"/>
        <v>Etileno</v>
      </c>
      <c r="E266" s="39">
        <v>0</v>
      </c>
      <c r="F266" s="38" t="str">
        <f>VLOOKUP(D266,IMPORT_CLASE!$A$2:$B$45,2,FALSE)</f>
        <v>Otros</v>
      </c>
      <c r="G266" s="38" t="s">
        <v>75</v>
      </c>
      <c r="H266" s="38" t="str">
        <f t="shared" si="9"/>
        <v>01/3/2018</v>
      </c>
    </row>
    <row r="267" spans="1:8" ht="15">
      <c r="A267" s="38">
        <v>2018</v>
      </c>
      <c r="B267" s="38">
        <v>3</v>
      </c>
      <c r="C267" s="38" t="s">
        <v>85</v>
      </c>
      <c r="D267" s="8" t="str">
        <f t="shared" si="8"/>
        <v>Residuales</v>
      </c>
      <c r="E267" s="39">
        <v>0</v>
      </c>
      <c r="F267" s="38" t="str">
        <f>VLOOKUP(D267,IMPORT_CLASE!$A$2:$B$45,2,FALSE)</f>
        <v>Residuales</v>
      </c>
      <c r="G267" s="38" t="s">
        <v>75</v>
      </c>
      <c r="H267" s="38" t="str">
        <f t="shared" si="9"/>
        <v>01/3/2018</v>
      </c>
    </row>
    <row r="268" spans="1:8" ht="15">
      <c r="A268" s="38">
        <v>2018</v>
      </c>
      <c r="B268" s="38">
        <v>3</v>
      </c>
      <c r="C268" s="38" t="s">
        <v>47</v>
      </c>
      <c r="D268" s="8" t="str">
        <f t="shared" si="8"/>
        <v>Otros</v>
      </c>
      <c r="E268" s="39">
        <v>8.4789200000000009E-3</v>
      </c>
      <c r="F268" s="38" t="str">
        <f>VLOOKUP(D268,IMPORT_CLASE!$A$2:$B$45,2,FALSE)</f>
        <v>Otros</v>
      </c>
      <c r="G268" s="38" t="s">
        <v>75</v>
      </c>
      <c r="H268" s="38" t="str">
        <f t="shared" si="9"/>
        <v>01/3/2018</v>
      </c>
    </row>
    <row r="269" spans="1:8" ht="15">
      <c r="A269" s="38">
        <v>2018</v>
      </c>
      <c r="B269" s="38">
        <v>3</v>
      </c>
      <c r="C269" s="38" t="s">
        <v>32</v>
      </c>
      <c r="D269" s="8" t="str">
        <f t="shared" si="8"/>
        <v>Bases Lubricantes</v>
      </c>
      <c r="E269" s="39">
        <v>50.456892365467333</v>
      </c>
      <c r="F269" s="38" t="str">
        <f>VLOOKUP(D269,IMPORT_CLASE!$A$2:$B$45,2,FALSE)</f>
        <v>Bases, aceites y grasas lubricantes</v>
      </c>
      <c r="G269" s="38" t="s">
        <v>75</v>
      </c>
      <c r="H269" s="38" t="str">
        <f t="shared" si="9"/>
        <v>01/3/2018</v>
      </c>
    </row>
    <row r="270" spans="1:8" ht="15">
      <c r="A270" s="38">
        <v>2018</v>
      </c>
      <c r="B270" s="38">
        <v>3</v>
      </c>
      <c r="C270" s="38" t="s">
        <v>33</v>
      </c>
      <c r="D270" s="8" t="str">
        <f t="shared" si="8"/>
        <v>Aceites Lubricantes</v>
      </c>
      <c r="E270" s="39">
        <v>62.020000515203783</v>
      </c>
      <c r="F270" s="38" t="str">
        <f>VLOOKUP(D270,IMPORT_CLASE!$A$2:$B$45,2,FALSE)</f>
        <v>Bases, aceites y grasas lubricantes</v>
      </c>
      <c r="G270" s="38" t="s">
        <v>75</v>
      </c>
      <c r="H270" s="38" t="str">
        <f t="shared" si="9"/>
        <v>01/3/2018</v>
      </c>
    </row>
    <row r="271" spans="1:8" ht="15">
      <c r="A271" s="38">
        <v>2018</v>
      </c>
      <c r="B271" s="38">
        <v>3</v>
      </c>
      <c r="C271" s="38" t="s">
        <v>34</v>
      </c>
      <c r="D271" s="8" t="str">
        <f t="shared" si="8"/>
        <v>Grasas Lubricantes</v>
      </c>
      <c r="E271" s="39">
        <v>3.0276418965526024</v>
      </c>
      <c r="F271" s="38" t="str">
        <f>VLOOKUP(D271,IMPORT_CLASE!$A$2:$B$45,2,FALSE)</f>
        <v>Bases, aceites y grasas lubricantes</v>
      </c>
      <c r="G271" s="38" t="s">
        <v>75</v>
      </c>
      <c r="H271" s="38" t="str">
        <f t="shared" si="9"/>
        <v>01/3/2018</v>
      </c>
    </row>
    <row r="272" spans="1:8" ht="15">
      <c r="A272" s="38">
        <v>2018</v>
      </c>
      <c r="B272" s="38">
        <v>4</v>
      </c>
      <c r="C272" s="38" t="s">
        <v>74</v>
      </c>
      <c r="D272" s="8" t="str">
        <f t="shared" si="8"/>
        <v>Crudo</v>
      </c>
      <c r="E272" s="39">
        <v>3631.22800121</v>
      </c>
      <c r="F272" s="38" t="str">
        <f>VLOOKUP(D272,IMPORT_CLASE!$A$2:$B$45,2,FALSE)</f>
        <v>Petróleo</v>
      </c>
      <c r="G272" s="38" t="s">
        <v>75</v>
      </c>
      <c r="H272" s="38" t="str">
        <f t="shared" si="9"/>
        <v>01/4/2018</v>
      </c>
    </row>
    <row r="273" spans="1:8" ht="15">
      <c r="A273" s="38">
        <v>2018</v>
      </c>
      <c r="B273" s="38">
        <v>4</v>
      </c>
      <c r="C273" s="38" t="s">
        <v>36</v>
      </c>
      <c r="D273" s="8" t="str">
        <f t="shared" si="8"/>
        <v>GLP</v>
      </c>
      <c r="E273" s="39">
        <v>0.39331369999999999</v>
      </c>
      <c r="F273" s="38" t="str">
        <f>VLOOKUP(D273,IMPORT_CLASE!$A$2:$B$45,2,FALSE)</f>
        <v>GLP/Propano/Butano</v>
      </c>
      <c r="G273" s="38" t="s">
        <v>75</v>
      </c>
      <c r="H273" s="38" t="str">
        <f t="shared" si="9"/>
        <v>01/4/2018</v>
      </c>
    </row>
    <row r="274" spans="1:8" ht="15">
      <c r="A274" s="38">
        <v>2018</v>
      </c>
      <c r="B274" s="38">
        <v>4</v>
      </c>
      <c r="C274" s="38" t="s">
        <v>37</v>
      </c>
      <c r="D274" s="8" t="str">
        <f t="shared" si="8"/>
        <v>Butano</v>
      </c>
      <c r="E274" s="39">
        <v>0</v>
      </c>
      <c r="F274" s="38" t="str">
        <f>VLOOKUP(D274,IMPORT_CLASE!$A$2:$B$45,2,FALSE)</f>
        <v>GLP/Propano/Butano</v>
      </c>
      <c r="G274" s="38" t="s">
        <v>75</v>
      </c>
      <c r="H274" s="38" t="str">
        <f t="shared" si="9"/>
        <v>01/4/2018</v>
      </c>
    </row>
    <row r="275" spans="1:8" ht="15">
      <c r="A275" s="38">
        <v>2018</v>
      </c>
      <c r="B275" s="38">
        <v>4</v>
      </c>
      <c r="C275" s="38" t="s">
        <v>38</v>
      </c>
      <c r="D275" s="8" t="str">
        <f t="shared" si="8"/>
        <v>Propano</v>
      </c>
      <c r="E275" s="39">
        <v>47.639761810000003</v>
      </c>
      <c r="F275" s="38" t="str">
        <f>VLOOKUP(D275,IMPORT_CLASE!$A$2:$B$45,2,FALSE)</f>
        <v>GLP/Propano/Butano</v>
      </c>
      <c r="G275" s="38" t="s">
        <v>75</v>
      </c>
      <c r="H275" s="38" t="str">
        <f t="shared" si="9"/>
        <v>01/4/2018</v>
      </c>
    </row>
    <row r="276" spans="1:8" ht="15">
      <c r="A276" s="38">
        <v>2018</v>
      </c>
      <c r="B276" s="38">
        <v>4</v>
      </c>
      <c r="C276" s="38" t="s">
        <v>76</v>
      </c>
      <c r="D276" s="8" t="str">
        <f t="shared" si="8"/>
        <v>HOGBS</v>
      </c>
      <c r="E276" s="39">
        <v>73.16805389000001</v>
      </c>
      <c r="F276" s="38" t="str">
        <f>VLOOKUP(D276,IMPORT_CLASE!$A$2:$B$45,2,FALSE)</f>
        <v>Gasolinas/Nafta</v>
      </c>
      <c r="G276" s="38" t="s">
        <v>75</v>
      </c>
      <c r="H276" s="38" t="str">
        <f t="shared" si="9"/>
        <v>01/4/2018</v>
      </c>
    </row>
    <row r="277" spans="1:8" ht="15">
      <c r="A277" s="38">
        <v>2018</v>
      </c>
      <c r="B277" s="38">
        <v>4</v>
      </c>
      <c r="C277" s="38" t="s">
        <v>86</v>
      </c>
      <c r="D277" s="8" t="str">
        <f t="shared" si="8"/>
        <v>Nafta Craqueada / Gasolinas</v>
      </c>
      <c r="E277" s="39">
        <v>402.63600207000002</v>
      </c>
      <c r="F277" s="38" t="str">
        <f>VLOOKUP(D277,IMPORT_CLASE!$A$2:$B$45,2,FALSE)</f>
        <v>Gasolinas/Nafta</v>
      </c>
      <c r="G277" s="38" t="s">
        <v>75</v>
      </c>
      <c r="H277" s="38" t="str">
        <f t="shared" si="9"/>
        <v>01/4/2018</v>
      </c>
    </row>
    <row r="278" spans="1:8" ht="15">
      <c r="A278" s="38">
        <v>2018</v>
      </c>
      <c r="B278" s="38">
        <v>4</v>
      </c>
      <c r="C278" s="38" t="s">
        <v>78</v>
      </c>
      <c r="D278" s="8" t="str">
        <f t="shared" si="8"/>
        <v>Gasolina Motor</v>
      </c>
      <c r="E278" s="39">
        <v>41.953262150000008</v>
      </c>
      <c r="F278" s="38" t="str">
        <f>VLOOKUP(D278,IMPORT_CLASE!$A$2:$B$45,2,FALSE)</f>
        <v>Gasolinas/Nafta</v>
      </c>
      <c r="G278" s="38" t="s">
        <v>75</v>
      </c>
      <c r="H278" s="38" t="str">
        <f t="shared" si="9"/>
        <v>01/4/2018</v>
      </c>
    </row>
    <row r="279" spans="1:8" ht="15">
      <c r="A279" s="38">
        <v>2018</v>
      </c>
      <c r="B279" s="38">
        <v>4</v>
      </c>
      <c r="C279" s="38" t="s">
        <v>79</v>
      </c>
      <c r="D279" s="8" t="str">
        <f t="shared" si="8"/>
        <v>Gasolina de Aviación</v>
      </c>
      <c r="E279" s="39">
        <v>0</v>
      </c>
      <c r="F279" s="38" t="str">
        <f>VLOOKUP(D279,IMPORT_CLASE!$A$2:$B$45,2,FALSE)</f>
        <v>Gasolinas/Nafta</v>
      </c>
      <c r="G279" s="38" t="s">
        <v>75</v>
      </c>
      <c r="H279" s="38" t="str">
        <f t="shared" si="9"/>
        <v>01/4/2018</v>
      </c>
    </row>
    <row r="280" spans="1:8" ht="15">
      <c r="A280" s="38">
        <v>2018</v>
      </c>
      <c r="B280" s="38">
        <v>4</v>
      </c>
      <c r="C280" s="38" t="s">
        <v>80</v>
      </c>
      <c r="D280" s="8" t="str">
        <f t="shared" si="8"/>
        <v>Turbo Jet A1 / Keroturbo</v>
      </c>
      <c r="E280" s="39">
        <v>256.59404613999999</v>
      </c>
      <c r="F280" s="38" t="str">
        <f>VLOOKUP(D280,IMPORT_CLASE!$A$2:$B$45,2,FALSE)</f>
        <v>Keroturbo</v>
      </c>
      <c r="G280" s="38" t="s">
        <v>75</v>
      </c>
      <c r="H280" s="38" t="str">
        <f t="shared" si="9"/>
        <v>01/4/2018</v>
      </c>
    </row>
    <row r="281" spans="1:8" ht="15">
      <c r="A281" s="38">
        <v>2018</v>
      </c>
      <c r="B281" s="38">
        <v>4</v>
      </c>
      <c r="C281" s="38" t="s">
        <v>81</v>
      </c>
      <c r="D281" s="8" t="str">
        <f t="shared" si="8"/>
        <v>Diesel 2 50 PPM</v>
      </c>
      <c r="E281" s="39">
        <v>1643.9319195399999</v>
      </c>
      <c r="F281" s="38" t="str">
        <f>VLOOKUP(D281,IMPORT_CLASE!$A$2:$B$45,2,FALSE)</f>
        <v>Diesel 2/DB5</v>
      </c>
      <c r="G281" s="38" t="s">
        <v>75</v>
      </c>
      <c r="H281" s="38" t="str">
        <f t="shared" si="9"/>
        <v>01/4/2018</v>
      </c>
    </row>
    <row r="282" spans="1:8" ht="15">
      <c r="A282" s="38">
        <v>2018</v>
      </c>
      <c r="B282" s="38">
        <v>4</v>
      </c>
      <c r="C282" s="38" t="s">
        <v>82</v>
      </c>
      <c r="D282" s="8" t="str">
        <f t="shared" si="8"/>
        <v>Diesel B5-50 PPM</v>
      </c>
      <c r="E282" s="39">
        <v>561.51740162999999</v>
      </c>
      <c r="F282" s="38" t="str">
        <f>VLOOKUP(D282,IMPORT_CLASE!$A$2:$B$45,2,FALSE)</f>
        <v>Diesel 2/DB5</v>
      </c>
      <c r="G282" s="38" t="s">
        <v>75</v>
      </c>
      <c r="H282" s="38" t="str">
        <f t="shared" si="9"/>
        <v>01/4/2018</v>
      </c>
    </row>
    <row r="283" spans="1:8" ht="15">
      <c r="A283" s="38">
        <v>2018</v>
      </c>
      <c r="B283" s="38">
        <v>4</v>
      </c>
      <c r="C283" s="38" t="s">
        <v>83</v>
      </c>
      <c r="D283" s="8" t="str">
        <f t="shared" si="8"/>
        <v>Solventes</v>
      </c>
      <c r="E283" s="39">
        <v>5.4177515025977829</v>
      </c>
      <c r="F283" s="38" t="str">
        <f>VLOOKUP(D283,IMPORT_CLASE!$A$2:$B$45,2,FALSE)</f>
        <v>Otros</v>
      </c>
      <c r="G283" s="38" t="s">
        <v>75</v>
      </c>
      <c r="H283" s="38" t="str">
        <f t="shared" si="9"/>
        <v>01/4/2018</v>
      </c>
    </row>
    <row r="284" spans="1:8" ht="15">
      <c r="A284" s="38">
        <v>2018</v>
      </c>
      <c r="B284" s="38">
        <v>4</v>
      </c>
      <c r="C284" s="38" t="s">
        <v>84</v>
      </c>
      <c r="D284" s="8" t="str">
        <f t="shared" si="8"/>
        <v>Etileno</v>
      </c>
      <c r="E284" s="39">
        <v>0</v>
      </c>
      <c r="F284" s="38" t="str">
        <f>VLOOKUP(D284,IMPORT_CLASE!$A$2:$B$45,2,FALSE)</f>
        <v>Otros</v>
      </c>
      <c r="G284" s="38" t="s">
        <v>75</v>
      </c>
      <c r="H284" s="38" t="str">
        <f t="shared" si="9"/>
        <v>01/4/2018</v>
      </c>
    </row>
    <row r="285" spans="1:8" ht="15">
      <c r="A285" s="38">
        <v>2018</v>
      </c>
      <c r="B285" s="38">
        <v>4</v>
      </c>
      <c r="C285" s="38" t="s">
        <v>85</v>
      </c>
      <c r="D285" s="8" t="str">
        <f t="shared" si="8"/>
        <v>Residuales</v>
      </c>
      <c r="E285" s="39">
        <v>0</v>
      </c>
      <c r="F285" s="38" t="str">
        <f>VLOOKUP(D285,IMPORT_CLASE!$A$2:$B$45,2,FALSE)</f>
        <v>Residuales</v>
      </c>
      <c r="G285" s="38" t="s">
        <v>75</v>
      </c>
      <c r="H285" s="38" t="str">
        <f t="shared" si="9"/>
        <v>01/4/2018</v>
      </c>
    </row>
    <row r="286" spans="1:8" ht="15">
      <c r="A286" s="38">
        <v>2018</v>
      </c>
      <c r="B286" s="38">
        <v>4</v>
      </c>
      <c r="C286" s="38" t="s">
        <v>47</v>
      </c>
      <c r="D286" s="8" t="str">
        <f t="shared" si="8"/>
        <v>Otros</v>
      </c>
      <c r="E286" s="39">
        <v>0</v>
      </c>
      <c r="F286" s="38" t="str">
        <f>VLOOKUP(D286,IMPORT_CLASE!$A$2:$B$45,2,FALSE)</f>
        <v>Otros</v>
      </c>
      <c r="G286" s="38" t="s">
        <v>75</v>
      </c>
      <c r="H286" s="38" t="str">
        <f t="shared" si="9"/>
        <v>01/4/2018</v>
      </c>
    </row>
    <row r="287" spans="1:8" ht="15">
      <c r="A287" s="38">
        <v>2018</v>
      </c>
      <c r="B287" s="38">
        <v>4</v>
      </c>
      <c r="C287" s="38" t="s">
        <v>32</v>
      </c>
      <c r="D287" s="8" t="str">
        <f t="shared" si="8"/>
        <v>Bases Lubricantes</v>
      </c>
      <c r="E287" s="39">
        <v>38.684795035707637</v>
      </c>
      <c r="F287" s="38" t="str">
        <f>VLOOKUP(D287,IMPORT_CLASE!$A$2:$B$45,2,FALSE)</f>
        <v>Bases, aceites y grasas lubricantes</v>
      </c>
      <c r="G287" s="38" t="s">
        <v>75</v>
      </c>
      <c r="H287" s="38" t="str">
        <f t="shared" si="9"/>
        <v>01/4/2018</v>
      </c>
    </row>
    <row r="288" spans="1:8" ht="15">
      <c r="A288" s="38">
        <v>2018</v>
      </c>
      <c r="B288" s="38">
        <v>4</v>
      </c>
      <c r="C288" s="38" t="s">
        <v>33</v>
      </c>
      <c r="D288" s="8" t="str">
        <f t="shared" si="8"/>
        <v>Aceites Lubricantes</v>
      </c>
      <c r="E288" s="39">
        <v>49.462227610179426</v>
      </c>
      <c r="F288" s="38" t="str">
        <f>VLOOKUP(D288,IMPORT_CLASE!$A$2:$B$45,2,FALSE)</f>
        <v>Bases, aceites y grasas lubricantes</v>
      </c>
      <c r="G288" s="38" t="s">
        <v>75</v>
      </c>
      <c r="H288" s="38" t="str">
        <f t="shared" si="9"/>
        <v>01/4/2018</v>
      </c>
    </row>
    <row r="289" spans="1:8" ht="15">
      <c r="A289" s="38">
        <v>2018</v>
      </c>
      <c r="B289" s="38">
        <v>4</v>
      </c>
      <c r="C289" s="38" t="s">
        <v>34</v>
      </c>
      <c r="D289" s="8" t="str">
        <f t="shared" si="8"/>
        <v>Grasas Lubricantes</v>
      </c>
      <c r="E289" s="39">
        <v>2.8145616316024364</v>
      </c>
      <c r="F289" s="38" t="str">
        <f>VLOOKUP(D289,IMPORT_CLASE!$A$2:$B$45,2,FALSE)</f>
        <v>Bases, aceites y grasas lubricantes</v>
      </c>
      <c r="G289" s="38" t="s">
        <v>75</v>
      </c>
      <c r="H289" s="38" t="str">
        <f t="shared" si="9"/>
        <v>01/4/2018</v>
      </c>
    </row>
    <row r="290" spans="1:8" ht="15">
      <c r="A290" s="38">
        <v>2018</v>
      </c>
      <c r="B290" s="38">
        <v>5</v>
      </c>
      <c r="C290" s="38" t="s">
        <v>74</v>
      </c>
      <c r="D290" s="8" t="str">
        <f t="shared" si="8"/>
        <v>Crudo</v>
      </c>
      <c r="E290" s="39">
        <v>2143.4140137600002</v>
      </c>
      <c r="F290" s="38" t="str">
        <f>VLOOKUP(D290,IMPORT_CLASE!$A$2:$B$45,2,FALSE)</f>
        <v>Petróleo</v>
      </c>
      <c r="G290" s="38" t="s">
        <v>75</v>
      </c>
      <c r="H290" s="38" t="str">
        <f t="shared" si="9"/>
        <v>01/5/2018</v>
      </c>
    </row>
    <row r="291" spans="1:8" ht="15">
      <c r="A291" s="38">
        <v>2018</v>
      </c>
      <c r="B291" s="38">
        <v>5</v>
      </c>
      <c r="C291" s="38" t="s">
        <v>36</v>
      </c>
      <c r="D291" s="8" t="str">
        <f t="shared" si="8"/>
        <v>GLP</v>
      </c>
      <c r="E291" s="39">
        <v>0</v>
      </c>
      <c r="F291" s="38" t="str">
        <f>VLOOKUP(D291,IMPORT_CLASE!$A$2:$B$45,2,FALSE)</f>
        <v>GLP/Propano/Butano</v>
      </c>
      <c r="G291" s="38" t="s">
        <v>75</v>
      </c>
      <c r="H291" s="38" t="str">
        <f t="shared" si="9"/>
        <v>01/5/2018</v>
      </c>
    </row>
    <row r="292" spans="1:8" ht="15">
      <c r="A292" s="38">
        <v>2018</v>
      </c>
      <c r="B292" s="38">
        <v>5</v>
      </c>
      <c r="C292" s="38" t="s">
        <v>37</v>
      </c>
      <c r="D292" s="8" t="str">
        <f t="shared" si="8"/>
        <v>Butano</v>
      </c>
      <c r="E292" s="39">
        <v>74.859927933472591</v>
      </c>
      <c r="F292" s="38" t="str">
        <f>VLOOKUP(D292,IMPORT_CLASE!$A$2:$B$45,2,FALSE)</f>
        <v>GLP/Propano/Butano</v>
      </c>
      <c r="G292" s="38" t="s">
        <v>75</v>
      </c>
      <c r="H292" s="38" t="str">
        <f t="shared" si="9"/>
        <v>01/5/2018</v>
      </c>
    </row>
    <row r="293" spans="1:8" ht="15">
      <c r="A293" s="38">
        <v>2018</v>
      </c>
      <c r="B293" s="38">
        <v>5</v>
      </c>
      <c r="C293" s="38" t="s">
        <v>38</v>
      </c>
      <c r="D293" s="8" t="str">
        <f t="shared" si="8"/>
        <v>Propano</v>
      </c>
      <c r="E293" s="39">
        <v>205.94731504096012</v>
      </c>
      <c r="F293" s="38" t="str">
        <f>VLOOKUP(D293,IMPORT_CLASE!$A$2:$B$45,2,FALSE)</f>
        <v>GLP/Propano/Butano</v>
      </c>
      <c r="G293" s="38" t="s">
        <v>75</v>
      </c>
      <c r="H293" s="38" t="str">
        <f t="shared" si="9"/>
        <v>01/5/2018</v>
      </c>
    </row>
    <row r="294" spans="1:8" ht="15">
      <c r="A294" s="38">
        <v>2018</v>
      </c>
      <c r="B294" s="38">
        <v>5</v>
      </c>
      <c r="C294" s="38" t="s">
        <v>76</v>
      </c>
      <c r="D294" s="8" t="str">
        <f t="shared" si="8"/>
        <v>HOGBS</v>
      </c>
      <c r="E294" s="39">
        <v>276.40214302999999</v>
      </c>
      <c r="F294" s="38" t="str">
        <f>VLOOKUP(D294,IMPORT_CLASE!$A$2:$B$45,2,FALSE)</f>
        <v>Gasolinas/Nafta</v>
      </c>
      <c r="G294" s="38" t="s">
        <v>75</v>
      </c>
      <c r="H294" s="38" t="str">
        <f t="shared" si="9"/>
        <v>01/5/2018</v>
      </c>
    </row>
    <row r="295" spans="1:8" ht="15">
      <c r="A295" s="38">
        <v>2018</v>
      </c>
      <c r="B295" s="38">
        <v>5</v>
      </c>
      <c r="C295" s="38" t="s">
        <v>86</v>
      </c>
      <c r="D295" s="8" t="str">
        <f t="shared" si="8"/>
        <v>Nafta Craqueada / Gasolinas</v>
      </c>
      <c r="E295" s="39">
        <v>848.07391308999991</v>
      </c>
      <c r="F295" s="38" t="str">
        <f>VLOOKUP(D295,IMPORT_CLASE!$A$2:$B$45,2,FALSE)</f>
        <v>Gasolinas/Nafta</v>
      </c>
      <c r="G295" s="38" t="s">
        <v>75</v>
      </c>
      <c r="H295" s="38" t="str">
        <f t="shared" si="9"/>
        <v>01/5/2018</v>
      </c>
    </row>
    <row r="296" spans="1:8" ht="15">
      <c r="A296" s="38">
        <v>2018</v>
      </c>
      <c r="B296" s="38">
        <v>5</v>
      </c>
      <c r="C296" s="38" t="s">
        <v>78</v>
      </c>
      <c r="D296" s="8" t="str">
        <f t="shared" si="8"/>
        <v>Gasolina Motor</v>
      </c>
      <c r="E296" s="39">
        <v>49.711115419999999</v>
      </c>
      <c r="F296" s="38" t="str">
        <f>VLOOKUP(D296,IMPORT_CLASE!$A$2:$B$45,2,FALSE)</f>
        <v>Gasolinas/Nafta</v>
      </c>
      <c r="G296" s="38" t="s">
        <v>75</v>
      </c>
      <c r="H296" s="38" t="str">
        <f t="shared" si="9"/>
        <v>01/5/2018</v>
      </c>
    </row>
    <row r="297" spans="1:8" ht="15">
      <c r="A297" s="38">
        <v>2018</v>
      </c>
      <c r="B297" s="38">
        <v>5</v>
      </c>
      <c r="C297" s="38" t="s">
        <v>79</v>
      </c>
      <c r="D297" s="8" t="str">
        <f t="shared" si="8"/>
        <v>Gasolina de Aviación</v>
      </c>
      <c r="E297" s="39">
        <v>0</v>
      </c>
      <c r="F297" s="38" t="str">
        <f>VLOOKUP(D297,IMPORT_CLASE!$A$2:$B$45,2,FALSE)</f>
        <v>Gasolinas/Nafta</v>
      </c>
      <c r="G297" s="38" t="s">
        <v>75</v>
      </c>
      <c r="H297" s="38" t="str">
        <f t="shared" si="9"/>
        <v>01/5/2018</v>
      </c>
    </row>
    <row r="298" spans="1:8" ht="15">
      <c r="A298" s="38">
        <v>2018</v>
      </c>
      <c r="B298" s="38">
        <v>5</v>
      </c>
      <c r="C298" s="38" t="s">
        <v>80</v>
      </c>
      <c r="D298" s="8" t="str">
        <f t="shared" si="8"/>
        <v>Turbo Jet A1 / Keroturbo</v>
      </c>
      <c r="E298" s="39">
        <v>570.98903459000007</v>
      </c>
      <c r="F298" s="38" t="str">
        <f>VLOOKUP(D298,IMPORT_CLASE!$A$2:$B$45,2,FALSE)</f>
        <v>Keroturbo</v>
      </c>
      <c r="G298" s="38" t="s">
        <v>75</v>
      </c>
      <c r="H298" s="38" t="str">
        <f t="shared" si="9"/>
        <v>01/5/2018</v>
      </c>
    </row>
    <row r="299" spans="1:8" ht="15">
      <c r="A299" s="38">
        <v>2018</v>
      </c>
      <c r="B299" s="38">
        <v>5</v>
      </c>
      <c r="C299" s="38" t="s">
        <v>81</v>
      </c>
      <c r="D299" s="8" t="str">
        <f t="shared" si="8"/>
        <v>Diesel 2 50 PPM</v>
      </c>
      <c r="E299" s="39">
        <v>1886.93654019</v>
      </c>
      <c r="F299" s="38" t="str">
        <f>VLOOKUP(D299,IMPORT_CLASE!$A$2:$B$45,2,FALSE)</f>
        <v>Diesel 2/DB5</v>
      </c>
      <c r="G299" s="38" t="s">
        <v>75</v>
      </c>
      <c r="H299" s="38" t="str">
        <f t="shared" si="9"/>
        <v>01/5/2018</v>
      </c>
    </row>
    <row r="300" spans="1:8" ht="15">
      <c r="A300" s="38">
        <v>2018</v>
      </c>
      <c r="B300" s="38">
        <v>5</v>
      </c>
      <c r="C300" s="38" t="s">
        <v>82</v>
      </c>
      <c r="D300" s="8" t="str">
        <f t="shared" si="8"/>
        <v>Diesel B5-50 PPM</v>
      </c>
      <c r="E300" s="39">
        <v>311.47497546000005</v>
      </c>
      <c r="F300" s="38" t="str">
        <f>VLOOKUP(D300,IMPORT_CLASE!$A$2:$B$45,2,FALSE)</f>
        <v>Diesel 2/DB5</v>
      </c>
      <c r="G300" s="38" t="s">
        <v>75</v>
      </c>
      <c r="H300" s="38" t="str">
        <f t="shared" si="9"/>
        <v>01/5/2018</v>
      </c>
    </row>
    <row r="301" spans="1:8" ht="15">
      <c r="A301" s="38">
        <v>2018</v>
      </c>
      <c r="B301" s="38">
        <v>5</v>
      </c>
      <c r="C301" s="38" t="s">
        <v>83</v>
      </c>
      <c r="D301" s="8" t="str">
        <f t="shared" si="8"/>
        <v>Solventes</v>
      </c>
      <c r="E301" s="39">
        <v>0.75285582528960759</v>
      </c>
      <c r="F301" s="38" t="str">
        <f>VLOOKUP(D301,IMPORT_CLASE!$A$2:$B$45,2,FALSE)</f>
        <v>Otros</v>
      </c>
      <c r="G301" s="38" t="s">
        <v>75</v>
      </c>
      <c r="H301" s="38" t="str">
        <f t="shared" si="9"/>
        <v>01/5/2018</v>
      </c>
    </row>
    <row r="302" spans="1:8" ht="15">
      <c r="A302" s="38">
        <v>2018</v>
      </c>
      <c r="B302" s="38">
        <v>5</v>
      </c>
      <c r="C302" s="38" t="s">
        <v>84</v>
      </c>
      <c r="D302" s="8" t="str">
        <f t="shared" si="8"/>
        <v>Etileno</v>
      </c>
      <c r="E302" s="39">
        <v>0</v>
      </c>
      <c r="F302" s="38" t="str">
        <f>VLOOKUP(D302,IMPORT_CLASE!$A$2:$B$45,2,FALSE)</f>
        <v>Otros</v>
      </c>
      <c r="G302" s="38" t="s">
        <v>75</v>
      </c>
      <c r="H302" s="38" t="str">
        <f t="shared" si="9"/>
        <v>01/5/2018</v>
      </c>
    </row>
    <row r="303" spans="1:8" ht="15">
      <c r="A303" s="38">
        <v>2018</v>
      </c>
      <c r="B303" s="38">
        <v>5</v>
      </c>
      <c r="C303" s="38" t="s">
        <v>85</v>
      </c>
      <c r="D303" s="8" t="str">
        <f t="shared" si="8"/>
        <v>Residuales</v>
      </c>
      <c r="E303" s="39">
        <v>0</v>
      </c>
      <c r="F303" s="38" t="str">
        <f>VLOOKUP(D303,IMPORT_CLASE!$A$2:$B$45,2,FALSE)</f>
        <v>Residuales</v>
      </c>
      <c r="G303" s="38" t="s">
        <v>75</v>
      </c>
      <c r="H303" s="38" t="str">
        <f t="shared" si="9"/>
        <v>01/5/2018</v>
      </c>
    </row>
    <row r="304" spans="1:8" ht="15">
      <c r="A304" s="38">
        <v>2018</v>
      </c>
      <c r="B304" s="38">
        <v>5</v>
      </c>
      <c r="C304" s="38" t="s">
        <v>47</v>
      </c>
      <c r="D304" s="8" t="str">
        <f t="shared" si="8"/>
        <v>Otros</v>
      </c>
      <c r="E304" s="39">
        <v>0</v>
      </c>
      <c r="F304" s="38" t="str">
        <f>VLOOKUP(D304,IMPORT_CLASE!$A$2:$B$45,2,FALSE)</f>
        <v>Otros</v>
      </c>
      <c r="G304" s="38" t="s">
        <v>75</v>
      </c>
      <c r="H304" s="38" t="str">
        <f t="shared" si="9"/>
        <v>01/5/2018</v>
      </c>
    </row>
    <row r="305" spans="1:8" ht="15">
      <c r="A305" s="38">
        <v>2018</v>
      </c>
      <c r="B305" s="38">
        <v>5</v>
      </c>
      <c r="C305" s="38" t="s">
        <v>32</v>
      </c>
      <c r="D305" s="8" t="str">
        <f t="shared" si="8"/>
        <v>Bases Lubricantes</v>
      </c>
      <c r="E305" s="39">
        <v>51.431846645215956</v>
      </c>
      <c r="F305" s="38" t="str">
        <f>VLOOKUP(D305,IMPORT_CLASE!$A$2:$B$45,2,FALSE)</f>
        <v>Bases, aceites y grasas lubricantes</v>
      </c>
      <c r="G305" s="38" t="s">
        <v>75</v>
      </c>
      <c r="H305" s="38" t="str">
        <f t="shared" si="9"/>
        <v>01/5/2018</v>
      </c>
    </row>
    <row r="306" spans="1:8" ht="15">
      <c r="A306" s="38">
        <v>2018</v>
      </c>
      <c r="B306" s="38">
        <v>5</v>
      </c>
      <c r="C306" s="38" t="s">
        <v>33</v>
      </c>
      <c r="D306" s="8" t="str">
        <f t="shared" si="8"/>
        <v>Aceites Lubricantes</v>
      </c>
      <c r="E306" s="39">
        <v>77.745069316012163</v>
      </c>
      <c r="F306" s="38" t="str">
        <f>VLOOKUP(D306,IMPORT_CLASE!$A$2:$B$45,2,FALSE)</f>
        <v>Bases, aceites y grasas lubricantes</v>
      </c>
      <c r="G306" s="38" t="s">
        <v>75</v>
      </c>
      <c r="H306" s="38" t="str">
        <f t="shared" si="9"/>
        <v>01/5/2018</v>
      </c>
    </row>
    <row r="307" spans="1:8" ht="15">
      <c r="A307" s="38">
        <v>2018</v>
      </c>
      <c r="B307" s="38">
        <v>5</v>
      </c>
      <c r="C307" s="38" t="s">
        <v>34</v>
      </c>
      <c r="D307" s="8" t="str">
        <f t="shared" si="8"/>
        <v>Grasas Lubricantes</v>
      </c>
      <c r="E307" s="39">
        <v>3.3111995994662236</v>
      </c>
      <c r="F307" s="38" t="str">
        <f>VLOOKUP(D307,IMPORT_CLASE!$A$2:$B$45,2,FALSE)</f>
        <v>Bases, aceites y grasas lubricantes</v>
      </c>
      <c r="G307" s="38" t="s">
        <v>75</v>
      </c>
      <c r="H307" s="38" t="str">
        <f t="shared" si="9"/>
        <v>01/5/2018</v>
      </c>
    </row>
    <row r="308" spans="1:8" ht="15">
      <c r="A308" s="38">
        <v>2018</v>
      </c>
      <c r="B308" s="38">
        <v>6</v>
      </c>
      <c r="C308" s="38" t="s">
        <v>74</v>
      </c>
      <c r="D308" s="8" t="str">
        <f t="shared" si="8"/>
        <v>Crudo</v>
      </c>
      <c r="E308" s="39">
        <v>2700.1432724000001</v>
      </c>
      <c r="F308" s="38" t="str">
        <f>VLOOKUP(D308,IMPORT_CLASE!$A$2:$B$45,2,FALSE)</f>
        <v>Petróleo</v>
      </c>
      <c r="G308" s="38" t="s">
        <v>75</v>
      </c>
      <c r="H308" s="38" t="str">
        <f t="shared" si="9"/>
        <v>01/6/2018</v>
      </c>
    </row>
    <row r="309" spans="1:8" ht="15">
      <c r="A309" s="38">
        <v>2018</v>
      </c>
      <c r="B309" s="38">
        <v>6</v>
      </c>
      <c r="C309" s="38" t="s">
        <v>36</v>
      </c>
      <c r="D309" s="8" t="str">
        <f t="shared" si="8"/>
        <v>GLP</v>
      </c>
      <c r="E309" s="39">
        <v>1.9286335099999998</v>
      </c>
      <c r="F309" s="38" t="str">
        <f>VLOOKUP(D309,IMPORT_CLASE!$A$2:$B$45,2,FALSE)</f>
        <v>GLP/Propano/Butano</v>
      </c>
      <c r="G309" s="38" t="s">
        <v>75</v>
      </c>
      <c r="H309" s="38" t="str">
        <f t="shared" si="9"/>
        <v>01/6/2018</v>
      </c>
    </row>
    <row r="310" spans="1:8" ht="15">
      <c r="A310" s="38">
        <v>2018</v>
      </c>
      <c r="B310" s="38">
        <v>6</v>
      </c>
      <c r="C310" s="38" t="s">
        <v>37</v>
      </c>
      <c r="D310" s="8" t="str">
        <f t="shared" si="8"/>
        <v>Butano</v>
      </c>
      <c r="E310" s="39">
        <v>128.82939237738282</v>
      </c>
      <c r="F310" s="38" t="str">
        <f>VLOOKUP(D310,IMPORT_CLASE!$A$2:$B$45,2,FALSE)</f>
        <v>GLP/Propano/Butano</v>
      </c>
      <c r="G310" s="38" t="s">
        <v>75</v>
      </c>
      <c r="H310" s="38" t="str">
        <f t="shared" si="9"/>
        <v>01/6/2018</v>
      </c>
    </row>
    <row r="311" spans="1:8" ht="15">
      <c r="A311" s="38">
        <v>2018</v>
      </c>
      <c r="B311" s="38">
        <v>6</v>
      </c>
      <c r="C311" s="38" t="s">
        <v>38</v>
      </c>
      <c r="D311" s="8" t="str">
        <f t="shared" si="8"/>
        <v>Propano</v>
      </c>
      <c r="E311" s="39">
        <v>349.96564081320565</v>
      </c>
      <c r="F311" s="38" t="str">
        <f>VLOOKUP(D311,IMPORT_CLASE!$A$2:$B$45,2,FALSE)</f>
        <v>GLP/Propano/Butano</v>
      </c>
      <c r="G311" s="38" t="s">
        <v>75</v>
      </c>
      <c r="H311" s="38" t="str">
        <f t="shared" si="9"/>
        <v>01/6/2018</v>
      </c>
    </row>
    <row r="312" spans="1:8" ht="15">
      <c r="A312" s="38">
        <v>2018</v>
      </c>
      <c r="B312" s="38">
        <v>6</v>
      </c>
      <c r="C312" s="38" t="s">
        <v>76</v>
      </c>
      <c r="D312" s="8" t="str">
        <f t="shared" si="8"/>
        <v>HOGBS</v>
      </c>
      <c r="E312" s="39">
        <v>104.48795782000002</v>
      </c>
      <c r="F312" s="38" t="str">
        <f>VLOOKUP(D312,IMPORT_CLASE!$A$2:$B$45,2,FALSE)</f>
        <v>Gasolinas/Nafta</v>
      </c>
      <c r="G312" s="38" t="s">
        <v>75</v>
      </c>
      <c r="H312" s="38" t="str">
        <f t="shared" si="9"/>
        <v>01/6/2018</v>
      </c>
    </row>
    <row r="313" spans="1:8" ht="15">
      <c r="A313" s="38">
        <v>2018</v>
      </c>
      <c r="B313" s="38">
        <v>6</v>
      </c>
      <c r="C313" s="38" t="s">
        <v>86</v>
      </c>
      <c r="D313" s="8" t="str">
        <f t="shared" si="8"/>
        <v>Nafta Craqueada / Gasolinas</v>
      </c>
      <c r="E313" s="39">
        <v>377.42790873000001</v>
      </c>
      <c r="F313" s="38" t="str">
        <f>VLOOKUP(D313,IMPORT_CLASE!$A$2:$B$45,2,FALSE)</f>
        <v>Gasolinas/Nafta</v>
      </c>
      <c r="G313" s="38" t="s">
        <v>75</v>
      </c>
      <c r="H313" s="38" t="str">
        <f t="shared" si="9"/>
        <v>01/6/2018</v>
      </c>
    </row>
    <row r="314" spans="1:8" ht="15">
      <c r="A314" s="38">
        <v>2018</v>
      </c>
      <c r="B314" s="38">
        <v>6</v>
      </c>
      <c r="C314" s="38" t="s">
        <v>78</v>
      </c>
      <c r="D314" s="8" t="str">
        <f t="shared" si="8"/>
        <v>Gasolina Motor</v>
      </c>
      <c r="E314" s="39">
        <v>37.776916010000001</v>
      </c>
      <c r="F314" s="38" t="str">
        <f>VLOOKUP(D314,IMPORT_CLASE!$A$2:$B$45,2,FALSE)</f>
        <v>Gasolinas/Nafta</v>
      </c>
      <c r="G314" s="38" t="s">
        <v>75</v>
      </c>
      <c r="H314" s="38" t="str">
        <f t="shared" si="9"/>
        <v>01/6/2018</v>
      </c>
    </row>
    <row r="315" spans="1:8" ht="15">
      <c r="A315" s="38">
        <v>2018</v>
      </c>
      <c r="B315" s="38">
        <v>6</v>
      </c>
      <c r="C315" s="38" t="s">
        <v>79</v>
      </c>
      <c r="D315" s="8" t="str">
        <f t="shared" si="8"/>
        <v>Gasolina de Aviación</v>
      </c>
      <c r="E315" s="39">
        <v>0</v>
      </c>
      <c r="F315" s="38" t="str">
        <f>VLOOKUP(D315,IMPORT_CLASE!$A$2:$B$45,2,FALSE)</f>
        <v>Gasolinas/Nafta</v>
      </c>
      <c r="G315" s="38" t="s">
        <v>75</v>
      </c>
      <c r="H315" s="38" t="str">
        <f t="shared" si="9"/>
        <v>01/6/2018</v>
      </c>
    </row>
    <row r="316" spans="1:8" ht="15">
      <c r="A316" s="38">
        <v>2018</v>
      </c>
      <c r="B316" s="38">
        <v>6</v>
      </c>
      <c r="C316" s="38" t="s">
        <v>80</v>
      </c>
      <c r="D316" s="8" t="str">
        <f t="shared" si="8"/>
        <v>Turbo Jet A1 / Keroturbo</v>
      </c>
      <c r="E316" s="39">
        <v>170.00512617999999</v>
      </c>
      <c r="F316" s="38" t="str">
        <f>VLOOKUP(D316,IMPORT_CLASE!$A$2:$B$45,2,FALSE)</f>
        <v>Keroturbo</v>
      </c>
      <c r="G316" s="38" t="s">
        <v>75</v>
      </c>
      <c r="H316" s="38" t="str">
        <f t="shared" si="9"/>
        <v>01/6/2018</v>
      </c>
    </row>
    <row r="317" spans="1:8" ht="15">
      <c r="A317" s="38">
        <v>2018</v>
      </c>
      <c r="B317" s="38">
        <v>6</v>
      </c>
      <c r="C317" s="38" t="s">
        <v>81</v>
      </c>
      <c r="D317" s="8" t="str">
        <f t="shared" si="8"/>
        <v>Diesel 2 50 PPM</v>
      </c>
      <c r="E317" s="39">
        <v>1690.7328658200001</v>
      </c>
      <c r="F317" s="38" t="str">
        <f>VLOOKUP(D317,IMPORT_CLASE!$A$2:$B$45,2,FALSE)</f>
        <v>Diesel 2/DB5</v>
      </c>
      <c r="G317" s="38" t="s">
        <v>75</v>
      </c>
      <c r="H317" s="38" t="str">
        <f t="shared" si="9"/>
        <v>01/6/2018</v>
      </c>
    </row>
    <row r="318" spans="1:8" ht="15">
      <c r="A318" s="38">
        <v>2018</v>
      </c>
      <c r="B318" s="38">
        <v>6</v>
      </c>
      <c r="C318" s="38" t="s">
        <v>82</v>
      </c>
      <c r="D318" s="8" t="str">
        <f t="shared" si="8"/>
        <v>Diesel B5-50 PPM</v>
      </c>
      <c r="E318" s="39">
        <v>647.13284973999998</v>
      </c>
      <c r="F318" s="38" t="str">
        <f>VLOOKUP(D318,IMPORT_CLASE!$A$2:$B$45,2,FALSE)</f>
        <v>Diesel 2/DB5</v>
      </c>
      <c r="G318" s="38" t="s">
        <v>75</v>
      </c>
      <c r="H318" s="38" t="str">
        <f t="shared" si="9"/>
        <v>01/6/2018</v>
      </c>
    </row>
    <row r="319" spans="1:8" ht="15">
      <c r="A319" s="38">
        <v>2018</v>
      </c>
      <c r="B319" s="38">
        <v>6</v>
      </c>
      <c r="C319" s="38" t="s">
        <v>83</v>
      </c>
      <c r="D319" s="8" t="str">
        <f t="shared" si="8"/>
        <v>Solventes</v>
      </c>
      <c r="E319" s="39">
        <v>5.2182638860748733</v>
      </c>
      <c r="F319" s="38" t="str">
        <f>VLOOKUP(D319,IMPORT_CLASE!$A$2:$B$45,2,FALSE)</f>
        <v>Otros</v>
      </c>
      <c r="G319" s="38" t="s">
        <v>75</v>
      </c>
      <c r="H319" s="38" t="str">
        <f t="shared" si="9"/>
        <v>01/6/2018</v>
      </c>
    </row>
    <row r="320" spans="1:8" ht="15">
      <c r="A320" s="38">
        <v>2018</v>
      </c>
      <c r="B320" s="38">
        <v>6</v>
      </c>
      <c r="C320" s="38" t="s">
        <v>84</v>
      </c>
      <c r="D320" s="8" t="str">
        <f t="shared" si="8"/>
        <v>Etileno</v>
      </c>
      <c r="E320" s="39">
        <v>0</v>
      </c>
      <c r="F320" s="38" t="str">
        <f>VLOOKUP(D320,IMPORT_CLASE!$A$2:$B$45,2,FALSE)</f>
        <v>Otros</v>
      </c>
      <c r="G320" s="38" t="s">
        <v>75</v>
      </c>
      <c r="H320" s="38" t="str">
        <f t="shared" si="9"/>
        <v>01/6/2018</v>
      </c>
    </row>
    <row r="321" spans="1:8" ht="15">
      <c r="A321" s="38">
        <v>2018</v>
      </c>
      <c r="B321" s="38">
        <v>6</v>
      </c>
      <c r="C321" s="38" t="s">
        <v>85</v>
      </c>
      <c r="D321" s="8" t="str">
        <f t="shared" si="8"/>
        <v>Residuales</v>
      </c>
      <c r="E321" s="39">
        <v>0</v>
      </c>
      <c r="F321" s="38" t="str">
        <f>VLOOKUP(D321,IMPORT_CLASE!$A$2:$B$45,2,FALSE)</f>
        <v>Residuales</v>
      </c>
      <c r="G321" s="38" t="s">
        <v>75</v>
      </c>
      <c r="H321" s="38" t="str">
        <f t="shared" si="9"/>
        <v>01/6/2018</v>
      </c>
    </row>
    <row r="322" spans="1:8" ht="15">
      <c r="A322" s="38">
        <v>2018</v>
      </c>
      <c r="B322" s="38">
        <v>6</v>
      </c>
      <c r="C322" s="38" t="s">
        <v>47</v>
      </c>
      <c r="D322" s="8" t="str">
        <f t="shared" ref="D322:D385" si="10">TRIM(C322)</f>
        <v>Otros</v>
      </c>
      <c r="E322" s="39">
        <v>1.5410500000000001E-2</v>
      </c>
      <c r="F322" s="38" t="str">
        <f>VLOOKUP(D322,IMPORT_CLASE!$A$2:$B$45,2,FALSE)</f>
        <v>Otros</v>
      </c>
      <c r="G322" s="38" t="s">
        <v>75</v>
      </c>
      <c r="H322" s="38" t="str">
        <f t="shared" si="9"/>
        <v>01/6/2018</v>
      </c>
    </row>
    <row r="323" spans="1:8" ht="15">
      <c r="A323" s="38">
        <v>2018</v>
      </c>
      <c r="B323" s="38">
        <v>6</v>
      </c>
      <c r="C323" s="38" t="s">
        <v>32</v>
      </c>
      <c r="D323" s="8" t="str">
        <f t="shared" si="10"/>
        <v>Bases Lubricantes</v>
      </c>
      <c r="E323" s="39">
        <v>38.304841813337767</v>
      </c>
      <c r="F323" s="38" t="str">
        <f>VLOOKUP(D323,IMPORT_CLASE!$A$2:$B$45,2,FALSE)</f>
        <v>Bases, aceites y grasas lubricantes</v>
      </c>
      <c r="G323" s="38" t="s">
        <v>75</v>
      </c>
      <c r="H323" s="38" t="str">
        <f t="shared" ref="H323:H386" si="11">"01/"&amp;B323&amp;"/"&amp;A323</f>
        <v>01/6/2018</v>
      </c>
    </row>
    <row r="324" spans="1:8" ht="15">
      <c r="A324" s="38">
        <v>2018</v>
      </c>
      <c r="B324" s="38">
        <v>6</v>
      </c>
      <c r="C324" s="38" t="s">
        <v>33</v>
      </c>
      <c r="D324" s="8" t="str">
        <f t="shared" si="10"/>
        <v>Aceites Lubricantes</v>
      </c>
      <c r="E324" s="39">
        <v>54.715245032133993</v>
      </c>
      <c r="F324" s="38" t="str">
        <f>VLOOKUP(D324,IMPORT_CLASE!$A$2:$B$45,2,FALSE)</f>
        <v>Bases, aceites y grasas lubricantes</v>
      </c>
      <c r="G324" s="38" t="s">
        <v>75</v>
      </c>
      <c r="H324" s="38" t="str">
        <f t="shared" si="11"/>
        <v>01/6/2018</v>
      </c>
    </row>
    <row r="325" spans="1:8" ht="15">
      <c r="A325" s="38">
        <v>2018</v>
      </c>
      <c r="B325" s="38">
        <v>6</v>
      </c>
      <c r="C325" s="38" t="s">
        <v>34</v>
      </c>
      <c r="D325" s="8" t="str">
        <f t="shared" si="10"/>
        <v>Grasas Lubricantes</v>
      </c>
      <c r="E325" s="39">
        <v>2.7571578175470663</v>
      </c>
      <c r="F325" s="38" t="str">
        <f>VLOOKUP(D325,IMPORT_CLASE!$A$2:$B$45,2,FALSE)</f>
        <v>Bases, aceites y grasas lubricantes</v>
      </c>
      <c r="G325" s="38" t="s">
        <v>75</v>
      </c>
      <c r="H325" s="38" t="str">
        <f t="shared" si="11"/>
        <v>01/6/2018</v>
      </c>
    </row>
    <row r="326" spans="1:8" ht="15">
      <c r="A326" s="38">
        <v>2018</v>
      </c>
      <c r="B326" s="38">
        <v>7</v>
      </c>
      <c r="C326" s="38" t="s">
        <v>74</v>
      </c>
      <c r="D326" s="8" t="str">
        <f t="shared" si="10"/>
        <v>Crudo</v>
      </c>
      <c r="E326" s="39">
        <v>3439.1275319831102</v>
      </c>
      <c r="F326" s="38" t="str">
        <f>VLOOKUP(D326,IMPORT_CLASE!$A$2:$B$45,2,FALSE)</f>
        <v>Petróleo</v>
      </c>
      <c r="G326" s="38" t="s">
        <v>75</v>
      </c>
      <c r="H326" s="38" t="str">
        <f t="shared" si="11"/>
        <v>01/7/2018</v>
      </c>
    </row>
    <row r="327" spans="1:8" ht="15">
      <c r="A327" s="38">
        <v>2018</v>
      </c>
      <c r="B327" s="38">
        <v>7</v>
      </c>
      <c r="C327" s="38" t="s">
        <v>36</v>
      </c>
      <c r="D327" s="8" t="str">
        <f t="shared" si="10"/>
        <v>GLP</v>
      </c>
      <c r="E327" s="39">
        <v>1.77378E-3</v>
      </c>
      <c r="F327" s="38" t="str">
        <f>VLOOKUP(D327,IMPORT_CLASE!$A$2:$B$45,2,FALSE)</f>
        <v>GLP/Propano/Butano</v>
      </c>
      <c r="G327" s="38" t="s">
        <v>75</v>
      </c>
      <c r="H327" s="38" t="str">
        <f t="shared" si="11"/>
        <v>01/7/2018</v>
      </c>
    </row>
    <row r="328" spans="1:8" ht="15">
      <c r="A328" s="38">
        <v>2018</v>
      </c>
      <c r="B328" s="38">
        <v>7</v>
      </c>
      <c r="C328" s="38" t="s">
        <v>37</v>
      </c>
      <c r="D328" s="8" t="str">
        <f t="shared" si="10"/>
        <v>Butano</v>
      </c>
      <c r="E328" s="39">
        <v>123.25590257000002</v>
      </c>
      <c r="F328" s="38" t="str">
        <f>VLOOKUP(D328,IMPORT_CLASE!$A$2:$B$45,2,FALSE)</f>
        <v>GLP/Propano/Butano</v>
      </c>
      <c r="G328" s="38" t="s">
        <v>75</v>
      </c>
      <c r="H328" s="38" t="str">
        <f t="shared" si="11"/>
        <v>01/7/2018</v>
      </c>
    </row>
    <row r="329" spans="1:8" ht="15">
      <c r="A329" s="38">
        <v>2018</v>
      </c>
      <c r="B329" s="38">
        <v>7</v>
      </c>
      <c r="C329" s="38" t="s">
        <v>38</v>
      </c>
      <c r="D329" s="8" t="str">
        <f t="shared" si="10"/>
        <v>Propano</v>
      </c>
      <c r="E329" s="39">
        <v>405.05017325999995</v>
      </c>
      <c r="F329" s="38" t="str">
        <f>VLOOKUP(D329,IMPORT_CLASE!$A$2:$B$45,2,FALSE)</f>
        <v>GLP/Propano/Butano</v>
      </c>
      <c r="G329" s="38" t="s">
        <v>75</v>
      </c>
      <c r="H329" s="38" t="str">
        <f t="shared" si="11"/>
        <v>01/7/2018</v>
      </c>
    </row>
    <row r="330" spans="1:8" ht="15">
      <c r="A330" s="38">
        <v>2018</v>
      </c>
      <c r="B330" s="38">
        <v>7</v>
      </c>
      <c r="C330" s="38" t="s">
        <v>76</v>
      </c>
      <c r="D330" s="8" t="str">
        <f t="shared" si="10"/>
        <v>HOGBS</v>
      </c>
      <c r="E330" s="39">
        <v>57.792111149999997</v>
      </c>
      <c r="F330" s="38" t="str">
        <f>VLOOKUP(D330,IMPORT_CLASE!$A$2:$B$45,2,FALSE)</f>
        <v>Gasolinas/Nafta</v>
      </c>
      <c r="G330" s="38" t="s">
        <v>75</v>
      </c>
      <c r="H330" s="38" t="str">
        <f t="shared" si="11"/>
        <v>01/7/2018</v>
      </c>
    </row>
    <row r="331" spans="1:8" ht="15">
      <c r="A331" s="38">
        <v>2018</v>
      </c>
      <c r="B331" s="38">
        <v>7</v>
      </c>
      <c r="C331" s="38" t="s">
        <v>86</v>
      </c>
      <c r="D331" s="8" t="str">
        <f t="shared" si="10"/>
        <v>Nafta Craqueada / Gasolinas</v>
      </c>
      <c r="E331" s="39">
        <v>456.73280741000002</v>
      </c>
      <c r="F331" s="38" t="str">
        <f>VLOOKUP(D331,IMPORT_CLASE!$A$2:$B$45,2,FALSE)</f>
        <v>Gasolinas/Nafta</v>
      </c>
      <c r="G331" s="38" t="s">
        <v>75</v>
      </c>
      <c r="H331" s="38" t="str">
        <f t="shared" si="11"/>
        <v>01/7/2018</v>
      </c>
    </row>
    <row r="332" spans="1:8" ht="15">
      <c r="A332" s="38">
        <v>2018</v>
      </c>
      <c r="B332" s="38">
        <v>7</v>
      </c>
      <c r="C332" s="38" t="s">
        <v>78</v>
      </c>
      <c r="D332" s="8" t="str">
        <f t="shared" si="10"/>
        <v>Gasolina Motor</v>
      </c>
      <c r="E332" s="39"/>
      <c r="F332" s="38" t="str">
        <f>VLOOKUP(D332,IMPORT_CLASE!$A$2:$B$45,2,FALSE)</f>
        <v>Gasolinas/Nafta</v>
      </c>
      <c r="G332" s="38" t="s">
        <v>75</v>
      </c>
      <c r="H332" s="38" t="str">
        <f t="shared" si="11"/>
        <v>01/7/2018</v>
      </c>
    </row>
    <row r="333" spans="1:8" ht="15">
      <c r="A333" s="38">
        <v>2018</v>
      </c>
      <c r="B333" s="38">
        <v>7</v>
      </c>
      <c r="C333" s="38" t="s">
        <v>79</v>
      </c>
      <c r="D333" s="8" t="str">
        <f t="shared" si="10"/>
        <v>Gasolina de Aviación</v>
      </c>
      <c r="E333" s="39"/>
      <c r="F333" s="38" t="str">
        <f>VLOOKUP(D333,IMPORT_CLASE!$A$2:$B$45,2,FALSE)</f>
        <v>Gasolinas/Nafta</v>
      </c>
      <c r="G333" s="38" t="s">
        <v>75</v>
      </c>
      <c r="H333" s="38" t="str">
        <f t="shared" si="11"/>
        <v>01/7/2018</v>
      </c>
    </row>
    <row r="334" spans="1:8" ht="15">
      <c r="A334" s="38">
        <v>2018</v>
      </c>
      <c r="B334" s="38">
        <v>7</v>
      </c>
      <c r="C334" s="38" t="s">
        <v>80</v>
      </c>
      <c r="D334" s="8" t="str">
        <f t="shared" si="10"/>
        <v>Turbo Jet A1 / Keroturbo</v>
      </c>
      <c r="E334" s="39">
        <v>339.91672634999998</v>
      </c>
      <c r="F334" s="38" t="str">
        <f>VLOOKUP(D334,IMPORT_CLASE!$A$2:$B$45,2,FALSE)</f>
        <v>Keroturbo</v>
      </c>
      <c r="G334" s="38" t="s">
        <v>75</v>
      </c>
      <c r="H334" s="38" t="str">
        <f t="shared" si="11"/>
        <v>01/7/2018</v>
      </c>
    </row>
    <row r="335" spans="1:8" ht="15">
      <c r="A335" s="38">
        <v>2018</v>
      </c>
      <c r="B335" s="38">
        <v>7</v>
      </c>
      <c r="C335" s="38" t="s">
        <v>81</v>
      </c>
      <c r="D335" s="8" t="str">
        <f t="shared" si="10"/>
        <v>Diesel 2 50 PPM</v>
      </c>
      <c r="E335" s="39">
        <v>1436.8040499300002</v>
      </c>
      <c r="F335" s="38" t="str">
        <f>VLOOKUP(D335,IMPORT_CLASE!$A$2:$B$45,2,FALSE)</f>
        <v>Diesel 2/DB5</v>
      </c>
      <c r="G335" s="38" t="s">
        <v>75</v>
      </c>
      <c r="H335" s="38" t="str">
        <f t="shared" si="11"/>
        <v>01/7/2018</v>
      </c>
    </row>
    <row r="336" spans="1:8" ht="15">
      <c r="A336" s="38">
        <v>2018</v>
      </c>
      <c r="B336" s="38">
        <v>7</v>
      </c>
      <c r="C336" s="38" t="s">
        <v>82</v>
      </c>
      <c r="D336" s="8" t="str">
        <f t="shared" si="10"/>
        <v>Diesel B5-50 PPM</v>
      </c>
      <c r="E336" s="39">
        <v>261.00291470999997</v>
      </c>
      <c r="F336" s="38" t="str">
        <f>VLOOKUP(D336,IMPORT_CLASE!$A$2:$B$45,2,FALSE)</f>
        <v>Diesel 2/DB5</v>
      </c>
      <c r="G336" s="38" t="s">
        <v>75</v>
      </c>
      <c r="H336" s="38" t="str">
        <f t="shared" si="11"/>
        <v>01/7/2018</v>
      </c>
    </row>
    <row r="337" spans="1:8" ht="15">
      <c r="A337" s="38">
        <v>2018</v>
      </c>
      <c r="B337" s="38">
        <v>7</v>
      </c>
      <c r="C337" s="38" t="s">
        <v>83</v>
      </c>
      <c r="D337" s="8" t="str">
        <f t="shared" si="10"/>
        <v>Solventes</v>
      </c>
      <c r="E337" s="39">
        <v>3.200403662823001</v>
      </c>
      <c r="F337" s="38" t="str">
        <f>VLOOKUP(D337,IMPORT_CLASE!$A$2:$B$45,2,FALSE)</f>
        <v>Otros</v>
      </c>
      <c r="G337" s="38" t="s">
        <v>75</v>
      </c>
      <c r="H337" s="38" t="str">
        <f t="shared" si="11"/>
        <v>01/7/2018</v>
      </c>
    </row>
    <row r="338" spans="1:8" ht="15">
      <c r="A338" s="38">
        <v>2018</v>
      </c>
      <c r="B338" s="38">
        <v>7</v>
      </c>
      <c r="C338" s="38" t="s">
        <v>84</v>
      </c>
      <c r="D338" s="8" t="str">
        <f t="shared" si="10"/>
        <v>Etileno</v>
      </c>
      <c r="E338" s="39"/>
      <c r="F338" s="38" t="str">
        <f>VLOOKUP(D338,IMPORT_CLASE!$A$2:$B$45,2,FALSE)</f>
        <v>Otros</v>
      </c>
      <c r="G338" s="38" t="s">
        <v>75</v>
      </c>
      <c r="H338" s="38" t="str">
        <f t="shared" si="11"/>
        <v>01/7/2018</v>
      </c>
    </row>
    <row r="339" spans="1:8" ht="15">
      <c r="A339" s="38">
        <v>2018</v>
      </c>
      <c r="B339" s="38">
        <v>7</v>
      </c>
      <c r="C339" s="38" t="s">
        <v>85</v>
      </c>
      <c r="D339" s="8" t="str">
        <f t="shared" si="10"/>
        <v>Residuales</v>
      </c>
      <c r="E339" s="39"/>
      <c r="F339" s="38" t="str">
        <f>VLOOKUP(D339,IMPORT_CLASE!$A$2:$B$45,2,FALSE)</f>
        <v>Residuales</v>
      </c>
      <c r="G339" s="38" t="s">
        <v>75</v>
      </c>
      <c r="H339" s="38" t="str">
        <f t="shared" si="11"/>
        <v>01/7/2018</v>
      </c>
    </row>
    <row r="340" spans="1:8" ht="15">
      <c r="A340" s="38">
        <v>2018</v>
      </c>
      <c r="B340" s="38">
        <v>7</v>
      </c>
      <c r="C340" s="38" t="s">
        <v>47</v>
      </c>
      <c r="D340" s="8" t="str">
        <f t="shared" si="10"/>
        <v>Otros</v>
      </c>
      <c r="E340" s="39"/>
      <c r="F340" s="38" t="str">
        <f>VLOOKUP(D340,IMPORT_CLASE!$A$2:$B$45,2,FALSE)</f>
        <v>Otros</v>
      </c>
      <c r="G340" s="38" t="s">
        <v>75</v>
      </c>
      <c r="H340" s="38" t="str">
        <f t="shared" si="11"/>
        <v>01/7/2018</v>
      </c>
    </row>
    <row r="341" spans="1:8" ht="15">
      <c r="A341" s="38">
        <v>2018</v>
      </c>
      <c r="B341" s="38">
        <v>7</v>
      </c>
      <c r="C341" s="38" t="s">
        <v>32</v>
      </c>
      <c r="D341" s="8" t="str">
        <f t="shared" si="10"/>
        <v>Bases Lubricantes</v>
      </c>
      <c r="E341" s="39">
        <v>41.029420382644517</v>
      </c>
      <c r="F341" s="38" t="str">
        <f>VLOOKUP(D341,IMPORT_CLASE!$A$2:$B$45,2,FALSE)</f>
        <v>Bases, aceites y grasas lubricantes</v>
      </c>
      <c r="G341" s="38" t="s">
        <v>75</v>
      </c>
      <c r="H341" s="38" t="str">
        <f t="shared" si="11"/>
        <v>01/7/2018</v>
      </c>
    </row>
    <row r="342" spans="1:8" ht="15">
      <c r="A342" s="38">
        <v>2018</v>
      </c>
      <c r="B342" s="38">
        <v>7</v>
      </c>
      <c r="C342" s="38" t="s">
        <v>33</v>
      </c>
      <c r="D342" s="8" t="str">
        <f t="shared" si="10"/>
        <v>Aceites Lubricantes</v>
      </c>
      <c r="E342" s="39">
        <v>49.34042325001883</v>
      </c>
      <c r="F342" s="38" t="str">
        <f>VLOOKUP(D342,IMPORT_CLASE!$A$2:$B$45,2,FALSE)</f>
        <v>Bases, aceites y grasas lubricantes</v>
      </c>
      <c r="G342" s="38" t="s">
        <v>75</v>
      </c>
      <c r="H342" s="38" t="str">
        <f t="shared" si="11"/>
        <v>01/7/2018</v>
      </c>
    </row>
    <row r="343" spans="1:8" ht="15">
      <c r="A343" s="38">
        <v>2018</v>
      </c>
      <c r="B343" s="38">
        <v>7</v>
      </c>
      <c r="C343" s="38" t="s">
        <v>34</v>
      </c>
      <c r="D343" s="8" t="str">
        <f t="shared" si="10"/>
        <v>Grasas Lubricantes</v>
      </c>
      <c r="E343" s="39">
        <v>2.7859025524872649</v>
      </c>
      <c r="F343" s="38" t="str">
        <f>VLOOKUP(D343,IMPORT_CLASE!$A$2:$B$45,2,FALSE)</f>
        <v>Bases, aceites y grasas lubricantes</v>
      </c>
      <c r="G343" s="38" t="s">
        <v>75</v>
      </c>
      <c r="H343" s="38" t="str">
        <f t="shared" si="11"/>
        <v>01/7/2018</v>
      </c>
    </row>
    <row r="344" spans="1:8" ht="15">
      <c r="A344" s="38">
        <v>2018</v>
      </c>
      <c r="B344" s="38">
        <v>8</v>
      </c>
      <c r="C344" s="38" t="s">
        <v>74</v>
      </c>
      <c r="D344" s="8" t="str">
        <f t="shared" si="10"/>
        <v>Crudo</v>
      </c>
      <c r="E344" s="39">
        <v>4964.8489915600003</v>
      </c>
      <c r="F344" s="38" t="str">
        <f>VLOOKUP(D344,IMPORT_CLASE!$A$2:$B$45,2,FALSE)</f>
        <v>Petróleo</v>
      </c>
      <c r="G344" s="38" t="s">
        <v>75</v>
      </c>
      <c r="H344" s="38" t="str">
        <f t="shared" si="11"/>
        <v>01/8/2018</v>
      </c>
    </row>
    <row r="345" spans="1:8" ht="15">
      <c r="A345" s="38">
        <v>2018</v>
      </c>
      <c r="B345" s="38">
        <v>8</v>
      </c>
      <c r="C345" s="38" t="s">
        <v>36</v>
      </c>
      <c r="D345" s="8" t="str">
        <f t="shared" si="10"/>
        <v>GLP</v>
      </c>
      <c r="E345" s="39"/>
      <c r="F345" s="38" t="str">
        <f>VLOOKUP(D345,IMPORT_CLASE!$A$2:$B$45,2,FALSE)</f>
        <v>GLP/Propano/Butano</v>
      </c>
      <c r="G345" s="38" t="s">
        <v>75</v>
      </c>
      <c r="H345" s="38" t="str">
        <f t="shared" si="11"/>
        <v>01/8/2018</v>
      </c>
    </row>
    <row r="346" spans="1:8" ht="15">
      <c r="A346" s="38">
        <v>2018</v>
      </c>
      <c r="B346" s="38">
        <v>8</v>
      </c>
      <c r="C346" s="38" t="s">
        <v>37</v>
      </c>
      <c r="D346" s="8" t="str">
        <f t="shared" si="10"/>
        <v>Butano</v>
      </c>
      <c r="E346" s="39">
        <v>120.3703743168376</v>
      </c>
      <c r="F346" s="38" t="str">
        <f>VLOOKUP(D346,IMPORT_CLASE!$A$2:$B$45,2,FALSE)</f>
        <v>GLP/Propano/Butano</v>
      </c>
      <c r="G346" s="38" t="s">
        <v>75</v>
      </c>
      <c r="H346" s="38" t="str">
        <f t="shared" si="11"/>
        <v>01/8/2018</v>
      </c>
    </row>
    <row r="347" spans="1:8" ht="15">
      <c r="A347" s="38">
        <v>2018</v>
      </c>
      <c r="B347" s="38">
        <v>8</v>
      </c>
      <c r="C347" s="38" t="s">
        <v>38</v>
      </c>
      <c r="D347" s="8" t="str">
        <f t="shared" si="10"/>
        <v>Propano</v>
      </c>
      <c r="E347" s="39">
        <v>411.77671813000001</v>
      </c>
      <c r="F347" s="38" t="str">
        <f>VLOOKUP(D347,IMPORT_CLASE!$A$2:$B$45,2,FALSE)</f>
        <v>GLP/Propano/Butano</v>
      </c>
      <c r="G347" s="38" t="s">
        <v>75</v>
      </c>
      <c r="H347" s="38" t="str">
        <f t="shared" si="11"/>
        <v>01/8/2018</v>
      </c>
    </row>
    <row r="348" spans="1:8" ht="15">
      <c r="A348" s="38">
        <v>2018</v>
      </c>
      <c r="B348" s="38">
        <v>8</v>
      </c>
      <c r="C348" s="38" t="s">
        <v>76</v>
      </c>
      <c r="D348" s="8" t="str">
        <f t="shared" si="10"/>
        <v>HOGBS</v>
      </c>
      <c r="E348" s="39">
        <v>197.85690652</v>
      </c>
      <c r="F348" s="38" t="str">
        <f>VLOOKUP(D348,IMPORT_CLASE!$A$2:$B$45,2,FALSE)</f>
        <v>Gasolinas/Nafta</v>
      </c>
      <c r="G348" s="38" t="s">
        <v>75</v>
      </c>
      <c r="H348" s="38" t="str">
        <f t="shared" si="11"/>
        <v>01/8/2018</v>
      </c>
    </row>
    <row r="349" spans="1:8" ht="15">
      <c r="A349" s="38">
        <v>2018</v>
      </c>
      <c r="B349" s="38">
        <v>8</v>
      </c>
      <c r="C349" s="38" t="s">
        <v>86</v>
      </c>
      <c r="D349" s="8" t="str">
        <f t="shared" si="10"/>
        <v>Nafta Craqueada / Gasolinas</v>
      </c>
      <c r="E349" s="39">
        <v>669.56200221000006</v>
      </c>
      <c r="F349" s="38" t="str">
        <f>VLOOKUP(D349,IMPORT_CLASE!$A$2:$B$45,2,FALSE)</f>
        <v>Gasolinas/Nafta</v>
      </c>
      <c r="G349" s="38" t="s">
        <v>75</v>
      </c>
      <c r="H349" s="38" t="str">
        <f t="shared" si="11"/>
        <v>01/8/2018</v>
      </c>
    </row>
    <row r="350" spans="1:8" ht="15">
      <c r="A350" s="38">
        <v>2018</v>
      </c>
      <c r="B350" s="38">
        <v>8</v>
      </c>
      <c r="C350" s="38" t="s">
        <v>78</v>
      </c>
      <c r="D350" s="8" t="str">
        <f t="shared" si="10"/>
        <v>Gasolina Motor</v>
      </c>
      <c r="E350" s="39"/>
      <c r="F350" s="38" t="str">
        <f>VLOOKUP(D350,IMPORT_CLASE!$A$2:$B$45,2,FALSE)</f>
        <v>Gasolinas/Nafta</v>
      </c>
      <c r="G350" s="38" t="s">
        <v>75</v>
      </c>
      <c r="H350" s="38" t="str">
        <f t="shared" si="11"/>
        <v>01/8/2018</v>
      </c>
    </row>
    <row r="351" spans="1:8" ht="15">
      <c r="A351" s="38">
        <v>2018</v>
      </c>
      <c r="B351" s="38">
        <v>8</v>
      </c>
      <c r="C351" s="38" t="s">
        <v>79</v>
      </c>
      <c r="D351" s="8" t="str">
        <f t="shared" si="10"/>
        <v>Gasolina de Aviación</v>
      </c>
      <c r="E351" s="39"/>
      <c r="F351" s="38" t="str">
        <f>VLOOKUP(D351,IMPORT_CLASE!$A$2:$B$45,2,FALSE)</f>
        <v>Gasolinas/Nafta</v>
      </c>
      <c r="G351" s="38" t="s">
        <v>75</v>
      </c>
      <c r="H351" s="38" t="str">
        <f t="shared" si="11"/>
        <v>01/8/2018</v>
      </c>
    </row>
    <row r="352" spans="1:8" ht="15">
      <c r="A352" s="38">
        <v>2018</v>
      </c>
      <c r="B352" s="38">
        <v>8</v>
      </c>
      <c r="C352" s="38" t="s">
        <v>80</v>
      </c>
      <c r="D352" s="8" t="str">
        <f t="shared" si="10"/>
        <v>Turbo Jet A1 / Keroturbo</v>
      </c>
      <c r="E352" s="39">
        <v>307.26385190999997</v>
      </c>
      <c r="F352" s="38" t="str">
        <f>VLOOKUP(D352,IMPORT_CLASE!$A$2:$B$45,2,FALSE)</f>
        <v>Keroturbo</v>
      </c>
      <c r="G352" s="38" t="s">
        <v>75</v>
      </c>
      <c r="H352" s="38" t="str">
        <f t="shared" si="11"/>
        <v>01/8/2018</v>
      </c>
    </row>
    <row r="353" spans="1:8" ht="15">
      <c r="A353" s="38">
        <v>2018</v>
      </c>
      <c r="B353" s="38">
        <v>8</v>
      </c>
      <c r="C353" s="38" t="s">
        <v>81</v>
      </c>
      <c r="D353" s="8" t="str">
        <f t="shared" si="10"/>
        <v>Diesel 2 50 PPM</v>
      </c>
      <c r="E353" s="39">
        <v>2451.2647918600001</v>
      </c>
      <c r="F353" s="38" t="str">
        <f>VLOOKUP(D353,IMPORT_CLASE!$A$2:$B$45,2,FALSE)</f>
        <v>Diesel 2/DB5</v>
      </c>
      <c r="G353" s="38" t="s">
        <v>75</v>
      </c>
      <c r="H353" s="38" t="str">
        <f t="shared" si="11"/>
        <v>01/8/2018</v>
      </c>
    </row>
    <row r="354" spans="1:8" ht="15">
      <c r="A354" s="38">
        <v>2018</v>
      </c>
      <c r="B354" s="38">
        <v>8</v>
      </c>
      <c r="C354" s="38" t="s">
        <v>82</v>
      </c>
      <c r="D354" s="8" t="str">
        <f t="shared" si="10"/>
        <v>Diesel B5-50 PPM</v>
      </c>
      <c r="E354" s="39">
        <v>335.05821713000006</v>
      </c>
      <c r="F354" s="38" t="str">
        <f>VLOOKUP(D354,IMPORT_CLASE!$A$2:$B$45,2,FALSE)</f>
        <v>Diesel 2/DB5</v>
      </c>
      <c r="G354" s="38" t="s">
        <v>75</v>
      </c>
      <c r="H354" s="38" t="str">
        <f t="shared" si="11"/>
        <v>01/8/2018</v>
      </c>
    </row>
    <row r="355" spans="1:8" ht="15">
      <c r="A355" s="38">
        <v>2018</v>
      </c>
      <c r="B355" s="38">
        <v>8</v>
      </c>
      <c r="C355" s="38" t="s">
        <v>83</v>
      </c>
      <c r="D355" s="8" t="str">
        <f t="shared" si="10"/>
        <v>Solventes</v>
      </c>
      <c r="E355" s="39">
        <v>1.2430265377777778</v>
      </c>
      <c r="F355" s="38" t="str">
        <f>VLOOKUP(D355,IMPORT_CLASE!$A$2:$B$45,2,FALSE)</f>
        <v>Otros</v>
      </c>
      <c r="G355" s="38" t="s">
        <v>75</v>
      </c>
      <c r="H355" s="38" t="str">
        <f t="shared" si="11"/>
        <v>01/8/2018</v>
      </c>
    </row>
    <row r="356" spans="1:8" ht="15">
      <c r="A356" s="38">
        <v>2018</v>
      </c>
      <c r="B356" s="38">
        <v>8</v>
      </c>
      <c r="C356" s="38" t="s">
        <v>84</v>
      </c>
      <c r="D356" s="8" t="str">
        <f t="shared" si="10"/>
        <v>Etileno</v>
      </c>
      <c r="E356" s="39">
        <v>6.2900000000000005E-3</v>
      </c>
      <c r="F356" s="38" t="str">
        <f>VLOOKUP(D356,IMPORT_CLASE!$A$2:$B$45,2,FALSE)</f>
        <v>Otros</v>
      </c>
      <c r="G356" s="38" t="s">
        <v>75</v>
      </c>
      <c r="H356" s="38" t="str">
        <f t="shared" si="11"/>
        <v>01/8/2018</v>
      </c>
    </row>
    <row r="357" spans="1:8" ht="15">
      <c r="A357" s="38">
        <v>2018</v>
      </c>
      <c r="B357" s="38">
        <v>8</v>
      </c>
      <c r="C357" s="38" t="s">
        <v>85</v>
      </c>
      <c r="D357" s="8" t="str">
        <f t="shared" si="10"/>
        <v>Residuales</v>
      </c>
      <c r="E357" s="39"/>
      <c r="F357" s="38" t="str">
        <f>VLOOKUP(D357,IMPORT_CLASE!$A$2:$B$45,2,FALSE)</f>
        <v>Residuales</v>
      </c>
      <c r="G357" s="38" t="s">
        <v>75</v>
      </c>
      <c r="H357" s="38" t="str">
        <f t="shared" si="11"/>
        <v>01/8/2018</v>
      </c>
    </row>
    <row r="358" spans="1:8" ht="15">
      <c r="A358" s="38">
        <v>2018</v>
      </c>
      <c r="B358" s="38">
        <v>8</v>
      </c>
      <c r="C358" s="38" t="s">
        <v>47</v>
      </c>
      <c r="D358" s="8" t="str">
        <f t="shared" si="10"/>
        <v>Otros</v>
      </c>
      <c r="E358" s="39"/>
      <c r="F358" s="38" t="str">
        <f>VLOOKUP(D358,IMPORT_CLASE!$A$2:$B$45,2,FALSE)</f>
        <v>Otros</v>
      </c>
      <c r="G358" s="38" t="s">
        <v>75</v>
      </c>
      <c r="H358" s="38" t="str">
        <f t="shared" si="11"/>
        <v>01/8/2018</v>
      </c>
    </row>
    <row r="359" spans="1:8" ht="15">
      <c r="A359" s="38">
        <v>2018</v>
      </c>
      <c r="B359" s="38">
        <v>8</v>
      </c>
      <c r="C359" s="38" t="s">
        <v>32</v>
      </c>
      <c r="D359" s="8" t="str">
        <f t="shared" si="10"/>
        <v>Bases Lubricantes</v>
      </c>
      <c r="E359" s="39">
        <v>50.665508757811743</v>
      </c>
      <c r="F359" s="38" t="str">
        <f>VLOOKUP(D359,IMPORT_CLASE!$A$2:$B$45,2,FALSE)</f>
        <v>Bases, aceites y grasas lubricantes</v>
      </c>
      <c r="G359" s="38" t="s">
        <v>75</v>
      </c>
      <c r="H359" s="38" t="str">
        <f t="shared" si="11"/>
        <v>01/8/2018</v>
      </c>
    </row>
    <row r="360" spans="1:8" ht="15">
      <c r="A360" s="38">
        <v>2018</v>
      </c>
      <c r="B360" s="38">
        <v>8</v>
      </c>
      <c r="C360" s="38" t="s">
        <v>33</v>
      </c>
      <c r="D360" s="8" t="str">
        <f t="shared" si="10"/>
        <v>Aceites Lubricantes</v>
      </c>
      <c r="E360" s="39">
        <v>63.061788249304527</v>
      </c>
      <c r="F360" s="38" t="str">
        <f>VLOOKUP(D360,IMPORT_CLASE!$A$2:$B$45,2,FALSE)</f>
        <v>Bases, aceites y grasas lubricantes</v>
      </c>
      <c r="G360" s="38" t="s">
        <v>75</v>
      </c>
      <c r="H360" s="38" t="str">
        <f t="shared" si="11"/>
        <v>01/8/2018</v>
      </c>
    </row>
    <row r="361" spans="1:8" ht="15">
      <c r="A361" s="38">
        <v>2018</v>
      </c>
      <c r="B361" s="38">
        <v>8</v>
      </c>
      <c r="C361" s="38" t="s">
        <v>34</v>
      </c>
      <c r="D361" s="8" t="str">
        <f t="shared" si="10"/>
        <v>Grasas Lubricantes</v>
      </c>
      <c r="E361" s="39">
        <v>4.0930730197718717</v>
      </c>
      <c r="F361" s="38" t="str">
        <f>VLOOKUP(D361,IMPORT_CLASE!$A$2:$B$45,2,FALSE)</f>
        <v>Bases, aceites y grasas lubricantes</v>
      </c>
      <c r="G361" s="38" t="s">
        <v>75</v>
      </c>
      <c r="H361" s="38" t="str">
        <f t="shared" si="11"/>
        <v>01/8/2018</v>
      </c>
    </row>
    <row r="362" spans="1:8" ht="15">
      <c r="A362" s="38">
        <v>2018</v>
      </c>
      <c r="B362" s="38">
        <v>9</v>
      </c>
      <c r="C362" s="38" t="s">
        <v>74</v>
      </c>
      <c r="D362" s="8" t="str">
        <f t="shared" si="10"/>
        <v>Crudo</v>
      </c>
      <c r="E362" s="39">
        <v>2946.4358144299995</v>
      </c>
      <c r="F362" s="38" t="str">
        <f>VLOOKUP(D362,IMPORT_CLASE!$A$2:$B$45,2,FALSE)</f>
        <v>Petróleo</v>
      </c>
      <c r="G362" s="38" t="s">
        <v>75</v>
      </c>
      <c r="H362" s="38" t="str">
        <f t="shared" si="11"/>
        <v>01/9/2018</v>
      </c>
    </row>
    <row r="363" spans="1:8" ht="15">
      <c r="A363" s="38">
        <v>2018</v>
      </c>
      <c r="B363" s="38">
        <v>9</v>
      </c>
      <c r="C363" s="38" t="s">
        <v>36</v>
      </c>
      <c r="D363" s="8" t="str">
        <f t="shared" si="10"/>
        <v>GLP</v>
      </c>
      <c r="E363" s="39">
        <v>0</v>
      </c>
      <c r="F363" s="38" t="str">
        <f>VLOOKUP(D363,IMPORT_CLASE!$A$2:$B$45,2,FALSE)</f>
        <v>GLP/Propano/Butano</v>
      </c>
      <c r="G363" s="38" t="s">
        <v>75</v>
      </c>
      <c r="H363" s="38" t="str">
        <f t="shared" si="11"/>
        <v>01/9/2018</v>
      </c>
    </row>
    <row r="364" spans="1:8" ht="15">
      <c r="A364" s="38">
        <v>2018</v>
      </c>
      <c r="B364" s="38">
        <v>9</v>
      </c>
      <c r="C364" s="38" t="s">
        <v>37</v>
      </c>
      <c r="D364" s="8" t="str">
        <f t="shared" si="10"/>
        <v>Butano</v>
      </c>
      <c r="E364" s="39">
        <v>124.05165676000004</v>
      </c>
      <c r="F364" s="38" t="str">
        <f>VLOOKUP(D364,IMPORT_CLASE!$A$2:$B$45,2,FALSE)</f>
        <v>GLP/Propano/Butano</v>
      </c>
      <c r="G364" s="38" t="s">
        <v>75</v>
      </c>
      <c r="H364" s="38" t="str">
        <f t="shared" si="11"/>
        <v>01/9/2018</v>
      </c>
    </row>
    <row r="365" spans="1:8" ht="15">
      <c r="A365" s="38">
        <v>2018</v>
      </c>
      <c r="B365" s="38">
        <v>9</v>
      </c>
      <c r="C365" s="38" t="s">
        <v>38</v>
      </c>
      <c r="D365" s="8" t="str">
        <f t="shared" si="10"/>
        <v>Propano</v>
      </c>
      <c r="E365" s="39">
        <v>395.60422865999999</v>
      </c>
      <c r="F365" s="38" t="str">
        <f>VLOOKUP(D365,IMPORT_CLASE!$A$2:$B$45,2,FALSE)</f>
        <v>GLP/Propano/Butano</v>
      </c>
      <c r="G365" s="38" t="s">
        <v>75</v>
      </c>
      <c r="H365" s="38" t="str">
        <f t="shared" si="11"/>
        <v>01/9/2018</v>
      </c>
    </row>
    <row r="366" spans="1:8" ht="15">
      <c r="A366" s="38">
        <v>2018</v>
      </c>
      <c r="B366" s="38">
        <v>9</v>
      </c>
      <c r="C366" s="38" t="s">
        <v>76</v>
      </c>
      <c r="D366" s="8" t="str">
        <f t="shared" si="10"/>
        <v>HOGBS</v>
      </c>
      <c r="E366" s="39">
        <v>156.93747506</v>
      </c>
      <c r="F366" s="38" t="str">
        <f>VLOOKUP(D366,IMPORT_CLASE!$A$2:$B$45,2,FALSE)</f>
        <v>Gasolinas/Nafta</v>
      </c>
      <c r="G366" s="38" t="s">
        <v>75</v>
      </c>
      <c r="H366" s="38" t="str">
        <f t="shared" si="11"/>
        <v>01/9/2018</v>
      </c>
    </row>
    <row r="367" spans="1:8" ht="15">
      <c r="A367" s="38">
        <v>2018</v>
      </c>
      <c r="B367" s="38">
        <v>9</v>
      </c>
      <c r="C367" s="38" t="s">
        <v>86</v>
      </c>
      <c r="D367" s="8" t="str">
        <f t="shared" si="10"/>
        <v>Nafta Craqueada / Gasolinas</v>
      </c>
      <c r="E367" s="39">
        <v>698.73907926000004</v>
      </c>
      <c r="F367" s="38" t="str">
        <f>VLOOKUP(D367,IMPORT_CLASE!$A$2:$B$45,2,FALSE)</f>
        <v>Gasolinas/Nafta</v>
      </c>
      <c r="G367" s="38" t="s">
        <v>75</v>
      </c>
      <c r="H367" s="38" t="str">
        <f t="shared" si="11"/>
        <v>01/9/2018</v>
      </c>
    </row>
    <row r="368" spans="1:8" ht="15">
      <c r="A368" s="38">
        <v>2018</v>
      </c>
      <c r="B368" s="38">
        <v>9</v>
      </c>
      <c r="C368" s="38" t="s">
        <v>78</v>
      </c>
      <c r="D368" s="8" t="str">
        <f t="shared" si="10"/>
        <v>Gasolina Motor</v>
      </c>
      <c r="E368" s="39">
        <v>0</v>
      </c>
      <c r="F368" s="38" t="str">
        <f>VLOOKUP(D368,IMPORT_CLASE!$A$2:$B$45,2,FALSE)</f>
        <v>Gasolinas/Nafta</v>
      </c>
      <c r="G368" s="38" t="s">
        <v>75</v>
      </c>
      <c r="H368" s="38" t="str">
        <f t="shared" si="11"/>
        <v>01/9/2018</v>
      </c>
    </row>
    <row r="369" spans="1:8" ht="15">
      <c r="A369" s="38">
        <v>2018</v>
      </c>
      <c r="B369" s="38">
        <v>9</v>
      </c>
      <c r="C369" s="38" t="s">
        <v>79</v>
      </c>
      <c r="D369" s="8" t="str">
        <f t="shared" si="10"/>
        <v>Gasolina de Aviación</v>
      </c>
      <c r="E369" s="39">
        <v>0</v>
      </c>
      <c r="F369" s="38" t="str">
        <f>VLOOKUP(D369,IMPORT_CLASE!$A$2:$B$45,2,FALSE)</f>
        <v>Gasolinas/Nafta</v>
      </c>
      <c r="G369" s="38" t="s">
        <v>75</v>
      </c>
      <c r="H369" s="38" t="str">
        <f t="shared" si="11"/>
        <v>01/9/2018</v>
      </c>
    </row>
    <row r="370" spans="1:8" ht="15">
      <c r="A370" s="38">
        <v>2018</v>
      </c>
      <c r="B370" s="38">
        <v>9</v>
      </c>
      <c r="C370" s="38" t="s">
        <v>80</v>
      </c>
      <c r="D370" s="8" t="str">
        <f t="shared" si="10"/>
        <v>Turbo Jet A1 / Keroturbo</v>
      </c>
      <c r="E370" s="39">
        <v>149.87973024000001</v>
      </c>
      <c r="F370" s="38" t="str">
        <f>VLOOKUP(D370,IMPORT_CLASE!$A$2:$B$45,2,FALSE)</f>
        <v>Keroturbo</v>
      </c>
      <c r="G370" s="38" t="s">
        <v>75</v>
      </c>
      <c r="H370" s="38" t="str">
        <f t="shared" si="11"/>
        <v>01/9/2018</v>
      </c>
    </row>
    <row r="371" spans="1:8" ht="15">
      <c r="A371" s="38">
        <v>2018</v>
      </c>
      <c r="B371" s="38">
        <v>9</v>
      </c>
      <c r="C371" s="38" t="s">
        <v>81</v>
      </c>
      <c r="D371" s="8" t="str">
        <f t="shared" si="10"/>
        <v>Diesel 2 50 PPM</v>
      </c>
      <c r="E371" s="39">
        <v>739.28540050000004</v>
      </c>
      <c r="F371" s="38" t="str">
        <f>VLOOKUP(D371,IMPORT_CLASE!$A$2:$B$45,2,FALSE)</f>
        <v>Diesel 2/DB5</v>
      </c>
      <c r="G371" s="38" t="s">
        <v>75</v>
      </c>
      <c r="H371" s="38" t="str">
        <f t="shared" si="11"/>
        <v>01/9/2018</v>
      </c>
    </row>
    <row r="372" spans="1:8" ht="15">
      <c r="A372" s="38">
        <v>2018</v>
      </c>
      <c r="B372" s="38">
        <v>9</v>
      </c>
      <c r="C372" s="38" t="s">
        <v>82</v>
      </c>
      <c r="D372" s="8" t="str">
        <f t="shared" si="10"/>
        <v>Diesel B5-50 PPM</v>
      </c>
      <c r="E372" s="39">
        <v>865.60445759000004</v>
      </c>
      <c r="F372" s="38" t="str">
        <f>VLOOKUP(D372,IMPORT_CLASE!$A$2:$B$45,2,FALSE)</f>
        <v>Diesel 2/DB5</v>
      </c>
      <c r="G372" s="38" t="s">
        <v>75</v>
      </c>
      <c r="H372" s="38" t="str">
        <f t="shared" si="11"/>
        <v>01/9/2018</v>
      </c>
    </row>
    <row r="373" spans="1:8" ht="15">
      <c r="A373" s="38">
        <v>2018</v>
      </c>
      <c r="B373" s="38">
        <v>9</v>
      </c>
      <c r="C373" s="38" t="s">
        <v>83</v>
      </c>
      <c r="D373" s="8" t="str">
        <f t="shared" si="10"/>
        <v>Solventes</v>
      </c>
      <c r="E373" s="39">
        <v>2.0268327089775382</v>
      </c>
      <c r="F373" s="38" t="str">
        <f>VLOOKUP(D373,IMPORT_CLASE!$A$2:$B$45,2,FALSE)</f>
        <v>Otros</v>
      </c>
      <c r="G373" s="38" t="s">
        <v>75</v>
      </c>
      <c r="H373" s="38" t="str">
        <f t="shared" si="11"/>
        <v>01/9/2018</v>
      </c>
    </row>
    <row r="374" spans="1:8" ht="15">
      <c r="A374" s="38">
        <v>2018</v>
      </c>
      <c r="B374" s="38">
        <v>9</v>
      </c>
      <c r="C374" s="38" t="s">
        <v>84</v>
      </c>
      <c r="D374" s="8" t="str">
        <f t="shared" si="10"/>
        <v>Etileno</v>
      </c>
      <c r="E374" s="39">
        <v>2.0631199999999999E-2</v>
      </c>
      <c r="F374" s="38" t="str">
        <f>VLOOKUP(D374,IMPORT_CLASE!$A$2:$B$45,2,FALSE)</f>
        <v>Otros</v>
      </c>
      <c r="G374" s="38" t="s">
        <v>75</v>
      </c>
      <c r="H374" s="38" t="str">
        <f t="shared" si="11"/>
        <v>01/9/2018</v>
      </c>
    </row>
    <row r="375" spans="1:8" ht="15">
      <c r="A375" s="38">
        <v>2018</v>
      </c>
      <c r="B375" s="38">
        <v>9</v>
      </c>
      <c r="C375" s="38" t="s">
        <v>85</v>
      </c>
      <c r="D375" s="8" t="str">
        <f t="shared" si="10"/>
        <v>Residuales</v>
      </c>
      <c r="E375" s="39">
        <v>0</v>
      </c>
      <c r="F375" s="38" t="str">
        <f>VLOOKUP(D375,IMPORT_CLASE!$A$2:$B$45,2,FALSE)</f>
        <v>Residuales</v>
      </c>
      <c r="G375" s="38" t="s">
        <v>75</v>
      </c>
      <c r="H375" s="38" t="str">
        <f t="shared" si="11"/>
        <v>01/9/2018</v>
      </c>
    </row>
    <row r="376" spans="1:8" ht="15">
      <c r="A376" s="38">
        <v>2018</v>
      </c>
      <c r="B376" s="38">
        <v>9</v>
      </c>
      <c r="C376" s="38" t="s">
        <v>47</v>
      </c>
      <c r="D376" s="8" t="str">
        <f t="shared" si="10"/>
        <v>Otros</v>
      </c>
      <c r="E376" s="39">
        <v>0</v>
      </c>
      <c r="F376" s="38" t="str">
        <f>VLOOKUP(D376,IMPORT_CLASE!$A$2:$B$45,2,FALSE)</f>
        <v>Otros</v>
      </c>
      <c r="G376" s="38" t="s">
        <v>75</v>
      </c>
      <c r="H376" s="38" t="str">
        <f t="shared" si="11"/>
        <v>01/9/2018</v>
      </c>
    </row>
    <row r="377" spans="1:8" ht="15">
      <c r="A377" s="38">
        <v>2018</v>
      </c>
      <c r="B377" s="38">
        <v>9</v>
      </c>
      <c r="C377" s="38" t="s">
        <v>32</v>
      </c>
      <c r="D377" s="8" t="str">
        <f t="shared" si="10"/>
        <v>Bases Lubricantes</v>
      </c>
      <c r="E377" s="39">
        <v>33.996356126435224</v>
      </c>
      <c r="F377" s="38" t="str">
        <f>VLOOKUP(D377,IMPORT_CLASE!$A$2:$B$45,2,FALSE)</f>
        <v>Bases, aceites y grasas lubricantes</v>
      </c>
      <c r="G377" s="38" t="s">
        <v>75</v>
      </c>
      <c r="H377" s="38" t="str">
        <f t="shared" si="11"/>
        <v>01/9/2018</v>
      </c>
    </row>
    <row r="378" spans="1:8" ht="15">
      <c r="A378" s="38">
        <v>2018</v>
      </c>
      <c r="B378" s="38">
        <v>9</v>
      </c>
      <c r="C378" s="38" t="s">
        <v>33</v>
      </c>
      <c r="D378" s="8" t="str">
        <f t="shared" si="10"/>
        <v>Aceites Lubricantes</v>
      </c>
      <c r="E378" s="39">
        <v>58.301557589684364</v>
      </c>
      <c r="F378" s="38" t="str">
        <f>VLOOKUP(D378,IMPORT_CLASE!$A$2:$B$45,2,FALSE)</f>
        <v>Bases, aceites y grasas lubricantes</v>
      </c>
      <c r="G378" s="38" t="s">
        <v>75</v>
      </c>
      <c r="H378" s="38" t="str">
        <f t="shared" si="11"/>
        <v>01/9/2018</v>
      </c>
    </row>
    <row r="379" spans="1:8" ht="15">
      <c r="A379" s="38">
        <v>2018</v>
      </c>
      <c r="B379" s="38">
        <v>9</v>
      </c>
      <c r="C379" s="38" t="s">
        <v>34</v>
      </c>
      <c r="D379" s="8" t="str">
        <f t="shared" si="10"/>
        <v>Grasas Lubricantes</v>
      </c>
      <c r="E379" s="39">
        <v>3.1647587503931334</v>
      </c>
      <c r="F379" s="38" t="str">
        <f>VLOOKUP(D379,IMPORT_CLASE!$A$2:$B$45,2,FALSE)</f>
        <v>Bases, aceites y grasas lubricantes</v>
      </c>
      <c r="G379" s="38" t="s">
        <v>75</v>
      </c>
      <c r="H379" s="38" t="str">
        <f t="shared" si="11"/>
        <v>01/9/2018</v>
      </c>
    </row>
    <row r="380" spans="1:8" ht="15">
      <c r="A380" s="38">
        <v>2018</v>
      </c>
      <c r="B380" s="38">
        <v>10</v>
      </c>
      <c r="C380" s="38" t="s">
        <v>74</v>
      </c>
      <c r="D380" s="8" t="str">
        <f t="shared" si="10"/>
        <v>Crudo</v>
      </c>
      <c r="E380" s="39">
        <v>4348.2713138400004</v>
      </c>
      <c r="F380" s="38" t="str">
        <f>VLOOKUP(D380,IMPORT_CLASE!$A$2:$B$45,2,FALSE)</f>
        <v>Petróleo</v>
      </c>
      <c r="G380" s="38" t="s">
        <v>75</v>
      </c>
      <c r="H380" s="38" t="str">
        <f t="shared" si="11"/>
        <v>01/10/2018</v>
      </c>
    </row>
    <row r="381" spans="1:8" ht="15">
      <c r="A381" s="38">
        <v>2018</v>
      </c>
      <c r="B381" s="38">
        <v>10</v>
      </c>
      <c r="C381" s="38" t="s">
        <v>36</v>
      </c>
      <c r="D381" s="8" t="str">
        <f t="shared" si="10"/>
        <v>GLP</v>
      </c>
      <c r="E381" s="39">
        <v>0</v>
      </c>
      <c r="F381" s="38" t="str">
        <f>VLOOKUP(D381,IMPORT_CLASE!$A$2:$B$45,2,FALSE)</f>
        <v>GLP/Propano/Butano</v>
      </c>
      <c r="G381" s="38" t="s">
        <v>75</v>
      </c>
      <c r="H381" s="38" t="str">
        <f t="shared" si="11"/>
        <v>01/10/2018</v>
      </c>
    </row>
    <row r="382" spans="1:8" ht="15">
      <c r="A382" s="38">
        <v>2018</v>
      </c>
      <c r="B382" s="38">
        <v>10</v>
      </c>
      <c r="C382" s="38" t="s">
        <v>37</v>
      </c>
      <c r="D382" s="8" t="str">
        <f t="shared" si="10"/>
        <v>Butano</v>
      </c>
      <c r="E382" s="39">
        <v>72.190374029999987</v>
      </c>
      <c r="F382" s="38" t="str">
        <f>VLOOKUP(D382,IMPORT_CLASE!$A$2:$B$45,2,FALSE)</f>
        <v>GLP/Propano/Butano</v>
      </c>
      <c r="G382" s="38" t="s">
        <v>75</v>
      </c>
      <c r="H382" s="38" t="str">
        <f t="shared" si="11"/>
        <v>01/10/2018</v>
      </c>
    </row>
    <row r="383" spans="1:8" ht="15">
      <c r="A383" s="38">
        <v>2018</v>
      </c>
      <c r="B383" s="38">
        <v>10</v>
      </c>
      <c r="C383" s="38" t="s">
        <v>38</v>
      </c>
      <c r="D383" s="8" t="str">
        <f t="shared" si="10"/>
        <v>Propano</v>
      </c>
      <c r="E383" s="39">
        <v>284.94858618000006</v>
      </c>
      <c r="F383" s="38" t="str">
        <f>VLOOKUP(D383,IMPORT_CLASE!$A$2:$B$45,2,FALSE)</f>
        <v>GLP/Propano/Butano</v>
      </c>
      <c r="G383" s="38" t="s">
        <v>75</v>
      </c>
      <c r="H383" s="38" t="str">
        <f t="shared" si="11"/>
        <v>01/10/2018</v>
      </c>
    </row>
    <row r="384" spans="1:8" ht="15">
      <c r="A384" s="38">
        <v>2018</v>
      </c>
      <c r="B384" s="38">
        <v>10</v>
      </c>
      <c r="C384" s="38" t="s">
        <v>76</v>
      </c>
      <c r="D384" s="8" t="str">
        <f t="shared" si="10"/>
        <v>HOGBS</v>
      </c>
      <c r="E384" s="39">
        <v>306.45102036999998</v>
      </c>
      <c r="F384" s="38" t="str">
        <f>VLOOKUP(D384,IMPORT_CLASE!$A$2:$B$45,2,FALSE)</f>
        <v>Gasolinas/Nafta</v>
      </c>
      <c r="G384" s="38" t="s">
        <v>75</v>
      </c>
      <c r="H384" s="38" t="str">
        <f t="shared" si="11"/>
        <v>01/10/2018</v>
      </c>
    </row>
    <row r="385" spans="1:8" ht="15">
      <c r="A385" s="38">
        <v>2018</v>
      </c>
      <c r="B385" s="38">
        <v>10</v>
      </c>
      <c r="C385" s="38" t="s">
        <v>86</v>
      </c>
      <c r="D385" s="8" t="str">
        <f t="shared" si="10"/>
        <v>Nafta Craqueada / Gasolinas</v>
      </c>
      <c r="E385" s="39">
        <v>537.87885199000004</v>
      </c>
      <c r="F385" s="38" t="str">
        <f>VLOOKUP(D385,IMPORT_CLASE!$A$2:$B$45,2,FALSE)</f>
        <v>Gasolinas/Nafta</v>
      </c>
      <c r="G385" s="38" t="s">
        <v>75</v>
      </c>
      <c r="H385" s="38" t="str">
        <f t="shared" si="11"/>
        <v>01/10/2018</v>
      </c>
    </row>
    <row r="386" spans="1:8" ht="15">
      <c r="A386" s="38">
        <v>2018</v>
      </c>
      <c r="B386" s="38">
        <v>10</v>
      </c>
      <c r="C386" s="38" t="s">
        <v>78</v>
      </c>
      <c r="D386" s="8" t="str">
        <f t="shared" ref="D386:D453" si="12">TRIM(C386)</f>
        <v>Gasolina Motor</v>
      </c>
      <c r="E386" s="39">
        <v>0</v>
      </c>
      <c r="F386" s="38" t="str">
        <f>VLOOKUP(D386,IMPORT_CLASE!$A$2:$B$45,2,FALSE)</f>
        <v>Gasolinas/Nafta</v>
      </c>
      <c r="G386" s="38" t="s">
        <v>75</v>
      </c>
      <c r="H386" s="38" t="str">
        <f t="shared" si="11"/>
        <v>01/10/2018</v>
      </c>
    </row>
    <row r="387" spans="1:8" ht="15">
      <c r="A387" s="38">
        <v>2018</v>
      </c>
      <c r="B387" s="38">
        <v>10</v>
      </c>
      <c r="C387" s="38" t="s">
        <v>79</v>
      </c>
      <c r="D387" s="8" t="str">
        <f t="shared" si="12"/>
        <v>Gasolina de Aviación</v>
      </c>
      <c r="E387" s="39">
        <v>0</v>
      </c>
      <c r="F387" s="38" t="str">
        <f>VLOOKUP(D387,IMPORT_CLASE!$A$2:$B$45,2,FALSE)</f>
        <v>Gasolinas/Nafta</v>
      </c>
      <c r="G387" s="38" t="s">
        <v>75</v>
      </c>
      <c r="H387" s="38" t="str">
        <f t="shared" ref="H387:H450" si="13">"01/"&amp;B387&amp;"/"&amp;A387</f>
        <v>01/10/2018</v>
      </c>
    </row>
    <row r="388" spans="1:8" ht="15">
      <c r="A388" s="38">
        <v>2018</v>
      </c>
      <c r="B388" s="38">
        <v>10</v>
      </c>
      <c r="C388" s="38" t="s">
        <v>80</v>
      </c>
      <c r="D388" s="8" t="str">
        <f t="shared" si="12"/>
        <v>Turbo Jet A1 / Keroturbo</v>
      </c>
      <c r="E388" s="39">
        <v>329.45794079000001</v>
      </c>
      <c r="F388" s="38" t="str">
        <f>VLOOKUP(D388,IMPORT_CLASE!$A$2:$B$45,2,FALSE)</f>
        <v>Keroturbo</v>
      </c>
      <c r="G388" s="38" t="s">
        <v>75</v>
      </c>
      <c r="H388" s="38" t="str">
        <f t="shared" si="13"/>
        <v>01/10/2018</v>
      </c>
    </row>
    <row r="389" spans="1:8" ht="15">
      <c r="A389" s="38">
        <v>2018</v>
      </c>
      <c r="B389" s="38">
        <v>10</v>
      </c>
      <c r="C389" s="38" t="s">
        <v>81</v>
      </c>
      <c r="D389" s="8" t="str">
        <f t="shared" si="12"/>
        <v>Diesel 2 50 PPM</v>
      </c>
      <c r="E389" s="39">
        <v>2229.7623852500001</v>
      </c>
      <c r="F389" s="38" t="str">
        <f>VLOOKUP(D389,IMPORT_CLASE!$A$2:$B$45,2,FALSE)</f>
        <v>Diesel 2/DB5</v>
      </c>
      <c r="G389" s="38" t="s">
        <v>75</v>
      </c>
      <c r="H389" s="38" t="str">
        <f t="shared" si="13"/>
        <v>01/10/2018</v>
      </c>
    </row>
    <row r="390" spans="1:8" ht="15">
      <c r="A390" s="38">
        <v>2018</v>
      </c>
      <c r="B390" s="38">
        <v>10</v>
      </c>
      <c r="C390" s="38" t="s">
        <v>82</v>
      </c>
      <c r="D390" s="8" t="str">
        <f t="shared" si="12"/>
        <v>Diesel B5-50 PPM</v>
      </c>
      <c r="E390" s="39">
        <v>817.0120689900001</v>
      </c>
      <c r="F390" s="38" t="str">
        <f>VLOOKUP(D390,IMPORT_CLASE!$A$2:$B$45,2,FALSE)</f>
        <v>Diesel 2/DB5</v>
      </c>
      <c r="G390" s="38" t="s">
        <v>75</v>
      </c>
      <c r="H390" s="38" t="str">
        <f t="shared" si="13"/>
        <v>01/10/2018</v>
      </c>
    </row>
    <row r="391" spans="1:8" ht="15">
      <c r="A391" s="38">
        <v>2018</v>
      </c>
      <c r="B391" s="38">
        <v>10</v>
      </c>
      <c r="C391" s="38" t="s">
        <v>83</v>
      </c>
      <c r="D391" s="8" t="str">
        <f t="shared" si="12"/>
        <v>Solventes</v>
      </c>
      <c r="E391" s="39">
        <v>7.7121856133363291</v>
      </c>
      <c r="F391" s="38" t="str">
        <f>VLOOKUP(D391,IMPORT_CLASE!$A$2:$B$45,2,FALSE)</f>
        <v>Otros</v>
      </c>
      <c r="G391" s="38" t="s">
        <v>75</v>
      </c>
      <c r="H391" s="38" t="str">
        <f t="shared" si="13"/>
        <v>01/10/2018</v>
      </c>
    </row>
    <row r="392" spans="1:8" ht="15">
      <c r="A392" s="38">
        <v>2018</v>
      </c>
      <c r="B392" s="38">
        <v>10</v>
      </c>
      <c r="C392" s="38" t="s">
        <v>84</v>
      </c>
      <c r="D392" s="8" t="str">
        <f t="shared" si="12"/>
        <v>Etileno</v>
      </c>
      <c r="E392" s="39">
        <v>0</v>
      </c>
      <c r="F392" s="38" t="str">
        <f>VLOOKUP(D392,IMPORT_CLASE!$A$2:$B$45,2,FALSE)</f>
        <v>Otros</v>
      </c>
      <c r="G392" s="38" t="s">
        <v>75</v>
      </c>
      <c r="H392" s="38" t="str">
        <f t="shared" si="13"/>
        <v>01/10/2018</v>
      </c>
    </row>
    <row r="393" spans="1:8" ht="15">
      <c r="A393" s="38">
        <v>2018</v>
      </c>
      <c r="B393" s="38">
        <v>10</v>
      </c>
      <c r="C393" s="38" t="s">
        <v>85</v>
      </c>
      <c r="D393" s="8" t="str">
        <f t="shared" si="12"/>
        <v>Residuales</v>
      </c>
      <c r="E393" s="39">
        <v>0</v>
      </c>
      <c r="F393" s="38" t="str">
        <f>VLOOKUP(D393,IMPORT_CLASE!$A$2:$B$45,2,FALSE)</f>
        <v>Residuales</v>
      </c>
      <c r="G393" s="38" t="s">
        <v>75</v>
      </c>
      <c r="H393" s="38" t="str">
        <f t="shared" si="13"/>
        <v>01/10/2018</v>
      </c>
    </row>
    <row r="394" spans="1:8" ht="15">
      <c r="A394" s="38">
        <v>2018</v>
      </c>
      <c r="B394" s="38">
        <v>10</v>
      </c>
      <c r="C394" s="38" t="s">
        <v>47</v>
      </c>
      <c r="D394" s="8" t="str">
        <f t="shared" si="12"/>
        <v>Otros</v>
      </c>
      <c r="E394" s="39">
        <v>4.0010690000000002E-2</v>
      </c>
      <c r="F394" s="38" t="str">
        <f>VLOOKUP(D394,IMPORT_CLASE!$A$2:$B$45,2,FALSE)</f>
        <v>Otros</v>
      </c>
      <c r="G394" s="38" t="s">
        <v>75</v>
      </c>
      <c r="H394" s="38" t="str">
        <f t="shared" si="13"/>
        <v>01/10/2018</v>
      </c>
    </row>
    <row r="395" spans="1:8" ht="15">
      <c r="A395" s="38">
        <v>2018</v>
      </c>
      <c r="B395" s="38">
        <v>10</v>
      </c>
      <c r="C395" s="38" t="s">
        <v>32</v>
      </c>
      <c r="D395" s="8" t="str">
        <f t="shared" si="12"/>
        <v>Bases Lubricantes</v>
      </c>
      <c r="E395" s="39">
        <v>57.449214960923584</v>
      </c>
      <c r="F395" s="38" t="str">
        <f>VLOOKUP(D395,IMPORT_CLASE!$A$2:$B$45,2,FALSE)</f>
        <v>Bases, aceites y grasas lubricantes</v>
      </c>
      <c r="G395" s="38" t="s">
        <v>75</v>
      </c>
      <c r="H395" s="38" t="str">
        <f t="shared" si="13"/>
        <v>01/10/2018</v>
      </c>
    </row>
    <row r="396" spans="1:8" ht="15">
      <c r="A396" s="38">
        <v>2018</v>
      </c>
      <c r="B396" s="38">
        <v>10</v>
      </c>
      <c r="C396" s="38" t="s">
        <v>33</v>
      </c>
      <c r="D396" s="8" t="str">
        <f t="shared" si="12"/>
        <v>Aceites Lubricantes</v>
      </c>
      <c r="E396" s="39">
        <v>59.352658446069782</v>
      </c>
      <c r="F396" s="38" t="str">
        <f>VLOOKUP(D396,IMPORT_CLASE!$A$2:$B$45,2,FALSE)</f>
        <v>Bases, aceites y grasas lubricantes</v>
      </c>
      <c r="G396" s="38" t="s">
        <v>75</v>
      </c>
      <c r="H396" s="38" t="str">
        <f t="shared" si="13"/>
        <v>01/10/2018</v>
      </c>
    </row>
    <row r="397" spans="1:8" ht="15">
      <c r="A397" s="38">
        <v>2018</v>
      </c>
      <c r="B397" s="38">
        <v>10</v>
      </c>
      <c r="C397" s="38" t="s">
        <v>34</v>
      </c>
      <c r="D397" s="8" t="str">
        <f t="shared" si="12"/>
        <v>Grasas Lubricantes</v>
      </c>
      <c r="E397" s="39">
        <v>2.7347994735991144</v>
      </c>
      <c r="F397" s="38" t="str">
        <f>VLOOKUP(D397,IMPORT_CLASE!$A$2:$B$45,2,FALSE)</f>
        <v>Bases, aceites y grasas lubricantes</v>
      </c>
      <c r="G397" s="38" t="s">
        <v>75</v>
      </c>
      <c r="H397" s="38" t="str">
        <f t="shared" si="13"/>
        <v>01/10/2018</v>
      </c>
    </row>
    <row r="398" spans="1:8" ht="15">
      <c r="A398" s="38">
        <v>2018</v>
      </c>
      <c r="B398" s="38">
        <v>11</v>
      </c>
      <c r="C398" s="38" t="s">
        <v>74</v>
      </c>
      <c r="D398" s="8" t="str">
        <f t="shared" si="12"/>
        <v>Crudo</v>
      </c>
      <c r="E398" s="39">
        <v>2729.21729409</v>
      </c>
      <c r="F398" s="38" t="str">
        <f>VLOOKUP(D398,IMPORT_CLASE!$A$2:$B$45,2,FALSE)</f>
        <v>Petróleo</v>
      </c>
      <c r="G398" s="38" t="s">
        <v>75</v>
      </c>
      <c r="H398" s="38" t="str">
        <f t="shared" si="13"/>
        <v>01/11/2018</v>
      </c>
    </row>
    <row r="399" spans="1:8" ht="15">
      <c r="A399" s="38">
        <v>2018</v>
      </c>
      <c r="B399" s="38">
        <v>11</v>
      </c>
      <c r="C399" s="38" t="s">
        <v>36</v>
      </c>
      <c r="D399" s="8" t="str">
        <f t="shared" si="12"/>
        <v>GLP</v>
      </c>
      <c r="E399" s="39">
        <v>0</v>
      </c>
      <c r="F399" s="38" t="str">
        <f>VLOOKUP(D399,IMPORT_CLASE!$A$2:$B$45,2,FALSE)</f>
        <v>GLP/Propano/Butano</v>
      </c>
      <c r="G399" s="38" t="s">
        <v>75</v>
      </c>
      <c r="H399" s="38" t="str">
        <f t="shared" si="13"/>
        <v>01/11/2018</v>
      </c>
    </row>
    <row r="400" spans="1:8" ht="15">
      <c r="A400" s="38">
        <v>2018</v>
      </c>
      <c r="B400" s="38">
        <v>11</v>
      </c>
      <c r="C400" s="38" t="s">
        <v>37</v>
      </c>
      <c r="D400" s="8" t="str">
        <f t="shared" si="12"/>
        <v>Butano</v>
      </c>
      <c r="E400" s="39">
        <v>58.531437750000009</v>
      </c>
      <c r="F400" s="38" t="str">
        <f>VLOOKUP(D400,IMPORT_CLASE!$A$2:$B$45,2,FALSE)</f>
        <v>GLP/Propano/Butano</v>
      </c>
      <c r="G400" s="38" t="s">
        <v>75</v>
      </c>
      <c r="H400" s="38" t="str">
        <f t="shared" si="13"/>
        <v>01/11/2018</v>
      </c>
    </row>
    <row r="401" spans="1:8" ht="15">
      <c r="A401" s="38">
        <v>2018</v>
      </c>
      <c r="B401" s="38">
        <v>11</v>
      </c>
      <c r="C401" s="38" t="s">
        <v>38</v>
      </c>
      <c r="D401" s="8" t="str">
        <f t="shared" si="12"/>
        <v>Propano</v>
      </c>
      <c r="E401" s="39">
        <v>181.26506274999997</v>
      </c>
      <c r="F401" s="38" t="str">
        <f>VLOOKUP(D401,IMPORT_CLASE!$A$2:$B$45,2,FALSE)</f>
        <v>GLP/Propano/Butano</v>
      </c>
      <c r="G401" s="38" t="s">
        <v>75</v>
      </c>
      <c r="H401" s="38" t="str">
        <f t="shared" si="13"/>
        <v>01/11/2018</v>
      </c>
    </row>
    <row r="402" spans="1:8" ht="15">
      <c r="A402" s="38">
        <v>2018</v>
      </c>
      <c r="B402" s="38">
        <v>11</v>
      </c>
      <c r="C402" s="38" t="s">
        <v>76</v>
      </c>
      <c r="D402" s="8" t="str">
        <f t="shared" si="12"/>
        <v>HOGBS</v>
      </c>
      <c r="E402" s="39">
        <v>28.919495259999998</v>
      </c>
      <c r="F402" s="38" t="str">
        <f>VLOOKUP(D402,IMPORT_CLASE!$A$2:$B$45,2,FALSE)</f>
        <v>Gasolinas/Nafta</v>
      </c>
      <c r="G402" s="38" t="s">
        <v>75</v>
      </c>
      <c r="H402" s="38" t="str">
        <f t="shared" si="13"/>
        <v>01/11/2018</v>
      </c>
    </row>
    <row r="403" spans="1:8" ht="15">
      <c r="A403" s="38">
        <v>2018</v>
      </c>
      <c r="B403" s="38">
        <v>11</v>
      </c>
      <c r="C403" s="38" t="s">
        <v>86</v>
      </c>
      <c r="D403" s="8" t="str">
        <f t="shared" si="12"/>
        <v>Nafta Craqueada / Gasolinas</v>
      </c>
      <c r="E403" s="39">
        <v>359.92741156</v>
      </c>
      <c r="F403" s="38" t="str">
        <f>VLOOKUP(D403,IMPORT_CLASE!$A$2:$B$45,2,FALSE)</f>
        <v>Gasolinas/Nafta</v>
      </c>
      <c r="G403" s="38" t="s">
        <v>75</v>
      </c>
      <c r="H403" s="38" t="str">
        <f t="shared" si="13"/>
        <v>01/11/2018</v>
      </c>
    </row>
    <row r="404" spans="1:8" ht="15">
      <c r="A404" s="38">
        <v>2018</v>
      </c>
      <c r="B404" s="38">
        <v>11</v>
      </c>
      <c r="C404" s="38" t="s">
        <v>78</v>
      </c>
      <c r="D404" s="8" t="str">
        <f t="shared" si="12"/>
        <v>Gasolina Motor</v>
      </c>
      <c r="E404" s="39">
        <v>0</v>
      </c>
      <c r="F404" s="38" t="str">
        <f>VLOOKUP(D404,IMPORT_CLASE!$A$2:$B$45,2,FALSE)</f>
        <v>Gasolinas/Nafta</v>
      </c>
      <c r="G404" s="38" t="s">
        <v>75</v>
      </c>
      <c r="H404" s="38" t="str">
        <f t="shared" si="13"/>
        <v>01/11/2018</v>
      </c>
    </row>
    <row r="405" spans="1:8" ht="15">
      <c r="A405" s="38">
        <v>2018</v>
      </c>
      <c r="B405" s="38">
        <v>11</v>
      </c>
      <c r="C405" s="38" t="s">
        <v>79</v>
      </c>
      <c r="D405" s="8" t="str">
        <f t="shared" si="12"/>
        <v>Gasolina de Aviación</v>
      </c>
      <c r="E405" s="39">
        <v>0</v>
      </c>
      <c r="F405" s="38" t="str">
        <f>VLOOKUP(D405,IMPORT_CLASE!$A$2:$B$45,2,FALSE)</f>
        <v>Gasolinas/Nafta</v>
      </c>
      <c r="G405" s="38" t="s">
        <v>75</v>
      </c>
      <c r="H405" s="38" t="str">
        <f t="shared" si="13"/>
        <v>01/11/2018</v>
      </c>
    </row>
    <row r="406" spans="1:8" ht="15">
      <c r="A406" s="38">
        <v>2018</v>
      </c>
      <c r="B406" s="38">
        <v>11</v>
      </c>
      <c r="C406" s="38" t="s">
        <v>80</v>
      </c>
      <c r="D406" s="8" t="str">
        <f t="shared" si="12"/>
        <v>Turbo Jet A1 / Keroturbo</v>
      </c>
      <c r="E406" s="39">
        <v>220.05242952</v>
      </c>
      <c r="F406" s="38" t="str">
        <f>VLOOKUP(D406,IMPORT_CLASE!$A$2:$B$45,2,FALSE)</f>
        <v>Keroturbo</v>
      </c>
      <c r="G406" s="38" t="s">
        <v>75</v>
      </c>
      <c r="H406" s="38" t="str">
        <f t="shared" si="13"/>
        <v>01/11/2018</v>
      </c>
    </row>
    <row r="407" spans="1:8" ht="15">
      <c r="A407" s="38">
        <v>2018</v>
      </c>
      <c r="B407" s="38">
        <v>11</v>
      </c>
      <c r="C407" s="38" t="s">
        <v>81</v>
      </c>
      <c r="D407" s="8" t="str">
        <f t="shared" si="12"/>
        <v>Diesel 2 50 PPM</v>
      </c>
      <c r="E407" s="39">
        <v>1434.1917500299999</v>
      </c>
      <c r="F407" s="38" t="str">
        <f>VLOOKUP(D407,IMPORT_CLASE!$A$2:$B$45,2,FALSE)</f>
        <v>Diesel 2/DB5</v>
      </c>
      <c r="G407" s="38" t="s">
        <v>75</v>
      </c>
      <c r="H407" s="38" t="str">
        <f t="shared" si="13"/>
        <v>01/11/2018</v>
      </c>
    </row>
    <row r="408" spans="1:8" ht="15">
      <c r="A408" s="38">
        <v>2018</v>
      </c>
      <c r="B408" s="38">
        <v>11</v>
      </c>
      <c r="C408" s="38" t="s">
        <v>82</v>
      </c>
      <c r="D408" s="8" t="str">
        <f t="shared" si="12"/>
        <v>Diesel B5-50 PPM</v>
      </c>
      <c r="E408" s="39">
        <v>522.19629691</v>
      </c>
      <c r="F408" s="38" t="str">
        <f>VLOOKUP(D408,IMPORT_CLASE!$A$2:$B$45,2,FALSE)</f>
        <v>Diesel 2/DB5</v>
      </c>
      <c r="G408" s="38" t="s">
        <v>75</v>
      </c>
      <c r="H408" s="38" t="str">
        <f t="shared" si="13"/>
        <v>01/11/2018</v>
      </c>
    </row>
    <row r="409" spans="1:8" ht="15">
      <c r="A409" s="38">
        <v>2018</v>
      </c>
      <c r="B409" s="38">
        <v>11</v>
      </c>
      <c r="C409" s="38" t="s">
        <v>83</v>
      </c>
      <c r="D409" s="8" t="str">
        <f t="shared" si="12"/>
        <v>Solventes</v>
      </c>
      <c r="E409" s="39">
        <v>3.8854440113812521</v>
      </c>
      <c r="F409" s="38" t="str">
        <f>VLOOKUP(D409,IMPORT_CLASE!$A$2:$B$45,2,FALSE)</f>
        <v>Otros</v>
      </c>
      <c r="G409" s="38" t="s">
        <v>75</v>
      </c>
      <c r="H409" s="38" t="str">
        <f t="shared" si="13"/>
        <v>01/11/2018</v>
      </c>
    </row>
    <row r="410" spans="1:8" ht="15">
      <c r="A410" s="38">
        <v>2018</v>
      </c>
      <c r="B410" s="38">
        <v>11</v>
      </c>
      <c r="C410" s="38" t="s">
        <v>84</v>
      </c>
      <c r="D410" s="8" t="str">
        <f t="shared" si="12"/>
        <v>Etileno</v>
      </c>
      <c r="E410" s="39">
        <v>0</v>
      </c>
      <c r="F410" s="38" t="str">
        <f>VLOOKUP(D410,IMPORT_CLASE!$A$2:$B$45,2,FALSE)</f>
        <v>Otros</v>
      </c>
      <c r="G410" s="38" t="s">
        <v>75</v>
      </c>
      <c r="H410" s="38" t="str">
        <f t="shared" si="13"/>
        <v>01/11/2018</v>
      </c>
    </row>
    <row r="411" spans="1:8" ht="15">
      <c r="A411" s="38">
        <v>2018</v>
      </c>
      <c r="B411" s="38">
        <v>11</v>
      </c>
      <c r="C411" s="38" t="s">
        <v>85</v>
      </c>
      <c r="D411" s="8" t="str">
        <f t="shared" si="12"/>
        <v>Residuales</v>
      </c>
      <c r="E411" s="39">
        <v>0</v>
      </c>
      <c r="F411" s="38" t="str">
        <f>VLOOKUP(D411,IMPORT_CLASE!$A$2:$B$45,2,FALSE)</f>
        <v>Residuales</v>
      </c>
      <c r="G411" s="38" t="s">
        <v>75</v>
      </c>
      <c r="H411" s="38" t="str">
        <f t="shared" si="13"/>
        <v>01/11/2018</v>
      </c>
    </row>
    <row r="412" spans="1:8" ht="15">
      <c r="A412" s="38">
        <v>2018</v>
      </c>
      <c r="B412" s="38">
        <v>11</v>
      </c>
      <c r="C412" s="38" t="s">
        <v>47</v>
      </c>
      <c r="D412" s="8" t="str">
        <f t="shared" si="12"/>
        <v>Otros</v>
      </c>
      <c r="E412" s="39">
        <v>0</v>
      </c>
      <c r="F412" s="38" t="str">
        <f>VLOOKUP(D412,IMPORT_CLASE!$A$2:$B$45,2,FALSE)</f>
        <v>Otros</v>
      </c>
      <c r="G412" s="38" t="s">
        <v>75</v>
      </c>
      <c r="H412" s="38" t="str">
        <f t="shared" si="13"/>
        <v>01/11/2018</v>
      </c>
    </row>
    <row r="413" spans="1:8" ht="15">
      <c r="A413" s="38">
        <v>2018</v>
      </c>
      <c r="B413" s="38">
        <v>11</v>
      </c>
      <c r="C413" s="38" t="s">
        <v>32</v>
      </c>
      <c r="D413" s="8" t="str">
        <f t="shared" si="12"/>
        <v>Bases Lubricantes</v>
      </c>
      <c r="E413" s="39">
        <v>39.076982763579181</v>
      </c>
      <c r="F413" s="38" t="str">
        <f>VLOOKUP(D413,IMPORT_CLASE!$A$2:$B$45,2,FALSE)</f>
        <v>Bases, aceites y grasas lubricantes</v>
      </c>
      <c r="G413" s="38" t="s">
        <v>75</v>
      </c>
      <c r="H413" s="38" t="str">
        <f t="shared" si="13"/>
        <v>01/11/2018</v>
      </c>
    </row>
    <row r="414" spans="1:8" ht="15">
      <c r="A414" s="38">
        <v>2018</v>
      </c>
      <c r="B414" s="38">
        <v>11</v>
      </c>
      <c r="C414" s="38" t="s">
        <v>33</v>
      </c>
      <c r="D414" s="8" t="str">
        <f t="shared" si="12"/>
        <v>Aceites Lubricantes</v>
      </c>
      <c r="E414" s="39">
        <v>44.760682639411975</v>
      </c>
      <c r="F414" s="38" t="str">
        <f>VLOOKUP(D414,IMPORT_CLASE!$A$2:$B$45,2,FALSE)</f>
        <v>Bases, aceites y grasas lubricantes</v>
      </c>
      <c r="G414" s="38" t="s">
        <v>75</v>
      </c>
      <c r="H414" s="38" t="str">
        <f t="shared" si="13"/>
        <v>01/11/2018</v>
      </c>
    </row>
    <row r="415" spans="1:8" ht="15">
      <c r="A415" s="38">
        <v>2018</v>
      </c>
      <c r="B415" s="38">
        <v>11</v>
      </c>
      <c r="C415" s="38" t="s">
        <v>34</v>
      </c>
      <c r="D415" s="8" t="str">
        <f t="shared" si="12"/>
        <v>Grasas Lubricantes</v>
      </c>
      <c r="E415" s="39">
        <v>1.8663717387253596</v>
      </c>
      <c r="F415" s="38" t="str">
        <f>VLOOKUP(D415,IMPORT_CLASE!$A$2:$B$45,2,FALSE)</f>
        <v>Bases, aceites y grasas lubricantes</v>
      </c>
      <c r="G415" s="38" t="s">
        <v>75</v>
      </c>
      <c r="H415" s="38" t="str">
        <f t="shared" si="13"/>
        <v>01/11/2018</v>
      </c>
    </row>
    <row r="416" spans="1:8" ht="15">
      <c r="A416" s="38">
        <v>2018</v>
      </c>
      <c r="B416" s="38">
        <v>12</v>
      </c>
      <c r="C416" s="38" t="s">
        <v>74</v>
      </c>
      <c r="D416" s="8" t="str">
        <f t="shared" si="12"/>
        <v>Crudo</v>
      </c>
      <c r="E416" s="39">
        <v>3279.5452618729996</v>
      </c>
      <c r="F416" s="38" t="str">
        <f>VLOOKUP(D416,IMPORT_CLASE!$A$2:$B$45,2,FALSE)</f>
        <v>Petróleo</v>
      </c>
      <c r="G416" s="38" t="s">
        <v>75</v>
      </c>
      <c r="H416" s="38" t="str">
        <f t="shared" si="13"/>
        <v>01/12/2018</v>
      </c>
    </row>
    <row r="417" spans="1:8" ht="15">
      <c r="A417" s="38">
        <v>2018</v>
      </c>
      <c r="B417" s="38">
        <v>12</v>
      </c>
      <c r="C417" s="38" t="s">
        <v>36</v>
      </c>
      <c r="D417" s="8" t="str">
        <f t="shared" si="12"/>
        <v>GLP</v>
      </c>
      <c r="E417" s="39">
        <v>0</v>
      </c>
      <c r="F417" s="38" t="str">
        <f>VLOOKUP(D417,IMPORT_CLASE!$A$2:$B$45,2,FALSE)</f>
        <v>GLP/Propano/Butano</v>
      </c>
      <c r="G417" s="38" t="s">
        <v>75</v>
      </c>
      <c r="H417" s="38" t="str">
        <f t="shared" si="13"/>
        <v>01/12/2018</v>
      </c>
    </row>
    <row r="418" spans="1:8" ht="15">
      <c r="A418" s="38">
        <v>2018</v>
      </c>
      <c r="B418" s="38">
        <v>12</v>
      </c>
      <c r="C418" s="38" t="s">
        <v>37</v>
      </c>
      <c r="D418" s="8" t="str">
        <f t="shared" si="12"/>
        <v>Butano</v>
      </c>
      <c r="E418" s="39">
        <v>39.520950599999999</v>
      </c>
      <c r="F418" s="38" t="str">
        <f>VLOOKUP(D418,IMPORT_CLASE!$A$2:$B$45,2,FALSE)</f>
        <v>GLP/Propano/Butano</v>
      </c>
      <c r="G418" s="38" t="s">
        <v>75</v>
      </c>
      <c r="H418" s="38" t="str">
        <f t="shared" si="13"/>
        <v>01/12/2018</v>
      </c>
    </row>
    <row r="419" spans="1:8" ht="15">
      <c r="A419" s="38">
        <v>2018</v>
      </c>
      <c r="B419" s="38">
        <v>12</v>
      </c>
      <c r="C419" s="38" t="s">
        <v>38</v>
      </c>
      <c r="D419" s="8" t="str">
        <f t="shared" si="12"/>
        <v>Propano</v>
      </c>
      <c r="E419" s="39">
        <v>182.62743901000005</v>
      </c>
      <c r="F419" s="38" t="str">
        <f>VLOOKUP(D419,IMPORT_CLASE!$A$2:$B$45,2,FALSE)</f>
        <v>GLP/Propano/Butano</v>
      </c>
      <c r="G419" s="38" t="s">
        <v>75</v>
      </c>
      <c r="H419" s="38" t="str">
        <f t="shared" si="13"/>
        <v>01/12/2018</v>
      </c>
    </row>
    <row r="420" spans="1:8" ht="15">
      <c r="A420" s="38">
        <v>2018</v>
      </c>
      <c r="B420" s="38">
        <v>12</v>
      </c>
      <c r="C420" s="38" t="s">
        <v>76</v>
      </c>
      <c r="D420" s="8" t="str">
        <f t="shared" si="12"/>
        <v>HOGBS</v>
      </c>
      <c r="E420" s="39">
        <v>93.562976330000012</v>
      </c>
      <c r="F420" s="38" t="str">
        <f>VLOOKUP(D420,IMPORT_CLASE!$A$2:$B$45,2,FALSE)</f>
        <v>Gasolinas/Nafta</v>
      </c>
      <c r="G420" s="38" t="s">
        <v>75</v>
      </c>
      <c r="H420" s="38" t="str">
        <f t="shared" si="13"/>
        <v>01/12/2018</v>
      </c>
    </row>
    <row r="421" spans="1:8" ht="15">
      <c r="A421" s="38">
        <v>2018</v>
      </c>
      <c r="B421" s="38">
        <v>12</v>
      </c>
      <c r="C421" s="38" t="s">
        <v>86</v>
      </c>
      <c r="D421" s="8" t="str">
        <f t="shared" si="12"/>
        <v>Nafta Craqueada / Gasolinas</v>
      </c>
      <c r="E421" s="39">
        <v>451.42767045000005</v>
      </c>
      <c r="F421" s="38" t="str">
        <f>VLOOKUP(D421,IMPORT_CLASE!$A$2:$B$45,2,FALSE)</f>
        <v>Gasolinas/Nafta</v>
      </c>
      <c r="G421" s="38" t="s">
        <v>75</v>
      </c>
      <c r="H421" s="38" t="str">
        <f t="shared" si="13"/>
        <v>01/12/2018</v>
      </c>
    </row>
    <row r="422" spans="1:8" ht="15">
      <c r="A422" s="38">
        <v>2018</v>
      </c>
      <c r="B422" s="38">
        <v>12</v>
      </c>
      <c r="C422" s="38" t="s">
        <v>78</v>
      </c>
      <c r="D422" s="8" t="str">
        <f t="shared" si="12"/>
        <v>Gasolina Motor</v>
      </c>
      <c r="E422" s="39">
        <v>0</v>
      </c>
      <c r="F422" s="38" t="str">
        <f>VLOOKUP(D422,IMPORT_CLASE!$A$2:$B$45,2,FALSE)</f>
        <v>Gasolinas/Nafta</v>
      </c>
      <c r="G422" s="38" t="s">
        <v>75</v>
      </c>
      <c r="H422" s="38" t="str">
        <f t="shared" si="13"/>
        <v>01/12/2018</v>
      </c>
    </row>
    <row r="423" spans="1:8" ht="15">
      <c r="A423" s="38">
        <v>2018</v>
      </c>
      <c r="B423" s="38">
        <v>12</v>
      </c>
      <c r="C423" s="38" t="s">
        <v>79</v>
      </c>
      <c r="D423" s="8" t="str">
        <f t="shared" si="12"/>
        <v>Gasolina de Aviación</v>
      </c>
      <c r="E423" s="39">
        <v>0</v>
      </c>
      <c r="F423" s="38" t="str">
        <f>VLOOKUP(D423,IMPORT_CLASE!$A$2:$B$45,2,FALSE)</f>
        <v>Gasolinas/Nafta</v>
      </c>
      <c r="G423" s="38" t="s">
        <v>75</v>
      </c>
      <c r="H423" s="38" t="str">
        <f t="shared" si="13"/>
        <v>01/12/2018</v>
      </c>
    </row>
    <row r="424" spans="1:8" ht="15">
      <c r="A424" s="38">
        <v>2018</v>
      </c>
      <c r="B424" s="38">
        <v>12</v>
      </c>
      <c r="C424" s="38" t="s">
        <v>80</v>
      </c>
      <c r="D424" s="8" t="str">
        <f t="shared" si="12"/>
        <v>Turbo Jet A1 / Keroturbo</v>
      </c>
      <c r="E424" s="39">
        <v>245.22552529999999</v>
      </c>
      <c r="F424" s="38" t="str">
        <f>VLOOKUP(D424,IMPORT_CLASE!$A$2:$B$45,2,FALSE)</f>
        <v>Keroturbo</v>
      </c>
      <c r="G424" s="38" t="s">
        <v>75</v>
      </c>
      <c r="H424" s="38" t="str">
        <f t="shared" si="13"/>
        <v>01/12/2018</v>
      </c>
    </row>
    <row r="425" spans="1:8" ht="15">
      <c r="A425" s="38">
        <v>2018</v>
      </c>
      <c r="B425" s="38">
        <v>12</v>
      </c>
      <c r="C425" s="38" t="s">
        <v>81</v>
      </c>
      <c r="D425" s="8" t="str">
        <f t="shared" si="12"/>
        <v>Diesel 2 50 PPM</v>
      </c>
      <c r="E425" s="39">
        <v>1290.80640705</v>
      </c>
      <c r="F425" s="38" t="str">
        <f>VLOOKUP(D425,IMPORT_CLASE!$A$2:$B$45,2,FALSE)</f>
        <v>Diesel 2/DB5</v>
      </c>
      <c r="G425" s="38" t="s">
        <v>75</v>
      </c>
      <c r="H425" s="38" t="str">
        <f t="shared" si="13"/>
        <v>01/12/2018</v>
      </c>
    </row>
    <row r="426" spans="1:8" ht="15">
      <c r="A426" s="38">
        <v>2018</v>
      </c>
      <c r="B426" s="38">
        <v>12</v>
      </c>
      <c r="C426" s="38" t="s">
        <v>82</v>
      </c>
      <c r="D426" s="8" t="str">
        <f t="shared" si="12"/>
        <v>Diesel B5-50 PPM</v>
      </c>
      <c r="E426" s="39">
        <v>855.53818690000003</v>
      </c>
      <c r="F426" s="38" t="str">
        <f>VLOOKUP(D426,IMPORT_CLASE!$A$2:$B$45,2,FALSE)</f>
        <v>Diesel 2/DB5</v>
      </c>
      <c r="G426" s="38" t="s">
        <v>75</v>
      </c>
      <c r="H426" s="38" t="str">
        <f t="shared" si="13"/>
        <v>01/12/2018</v>
      </c>
    </row>
    <row r="427" spans="1:8" ht="15">
      <c r="A427" s="38">
        <v>2018</v>
      </c>
      <c r="B427" s="38">
        <v>12</v>
      </c>
      <c r="C427" s="38" t="s">
        <v>83</v>
      </c>
      <c r="D427" s="8" t="str">
        <f t="shared" si="12"/>
        <v>Solventes</v>
      </c>
      <c r="E427" s="39">
        <v>8.731658234766698</v>
      </c>
      <c r="F427" s="38" t="str">
        <f>VLOOKUP(D427,IMPORT_CLASE!$A$2:$B$45,2,FALSE)</f>
        <v>Otros</v>
      </c>
      <c r="G427" s="38" t="s">
        <v>75</v>
      </c>
      <c r="H427" s="38" t="str">
        <f t="shared" si="13"/>
        <v>01/12/2018</v>
      </c>
    </row>
    <row r="428" spans="1:8" ht="15">
      <c r="A428" s="38">
        <v>2018</v>
      </c>
      <c r="B428" s="38">
        <v>12</v>
      </c>
      <c r="C428" s="38" t="s">
        <v>84</v>
      </c>
      <c r="D428" s="8" t="str">
        <f t="shared" si="12"/>
        <v>Etileno</v>
      </c>
      <c r="E428" s="39">
        <v>1.0693000000000002E-3</v>
      </c>
      <c r="F428" s="38" t="str">
        <f>VLOOKUP(D428,IMPORT_CLASE!$A$2:$B$45,2,FALSE)</f>
        <v>Otros</v>
      </c>
      <c r="G428" s="38" t="s">
        <v>75</v>
      </c>
      <c r="H428" s="38" t="str">
        <f t="shared" si="13"/>
        <v>01/12/2018</v>
      </c>
    </row>
    <row r="429" spans="1:8" ht="15">
      <c r="A429" s="38">
        <v>2018</v>
      </c>
      <c r="B429" s="38">
        <v>12</v>
      </c>
      <c r="C429" s="38" t="s">
        <v>85</v>
      </c>
      <c r="D429" s="8" t="str">
        <f t="shared" si="12"/>
        <v>Residuales</v>
      </c>
      <c r="E429" s="39">
        <v>0</v>
      </c>
      <c r="F429" s="38" t="str">
        <f>VLOOKUP(D429,IMPORT_CLASE!$A$2:$B$45,2,FALSE)</f>
        <v>Residuales</v>
      </c>
      <c r="G429" s="38" t="s">
        <v>75</v>
      </c>
      <c r="H429" s="38" t="str">
        <f t="shared" si="13"/>
        <v>01/12/2018</v>
      </c>
    </row>
    <row r="430" spans="1:8" ht="15">
      <c r="A430" s="38">
        <v>2018</v>
      </c>
      <c r="B430" s="38">
        <v>12</v>
      </c>
      <c r="C430" s="38" t="s">
        <v>47</v>
      </c>
      <c r="D430" s="8" t="str">
        <f t="shared" si="12"/>
        <v>Otros</v>
      </c>
      <c r="E430" s="39">
        <v>0</v>
      </c>
      <c r="F430" s="38" t="str">
        <f>VLOOKUP(D430,IMPORT_CLASE!$A$2:$B$45,2,FALSE)</f>
        <v>Otros</v>
      </c>
      <c r="G430" s="38" t="s">
        <v>75</v>
      </c>
      <c r="H430" s="38" t="str">
        <f t="shared" si="13"/>
        <v>01/12/2018</v>
      </c>
    </row>
    <row r="431" spans="1:8" ht="15">
      <c r="A431" s="38">
        <v>2018</v>
      </c>
      <c r="B431" s="38">
        <v>12</v>
      </c>
      <c r="C431" s="38" t="s">
        <v>32</v>
      </c>
      <c r="D431" s="8" t="str">
        <f t="shared" si="12"/>
        <v>Bases Lubricantes</v>
      </c>
      <c r="E431" s="39">
        <v>28.22006045139646</v>
      </c>
      <c r="F431" s="38" t="str">
        <f>VLOOKUP(D431,IMPORT_CLASE!$A$2:$B$45,2,FALSE)</f>
        <v>Bases, aceites y grasas lubricantes</v>
      </c>
      <c r="G431" s="38" t="s">
        <v>75</v>
      </c>
      <c r="H431" s="38" t="str">
        <f t="shared" si="13"/>
        <v>01/12/2018</v>
      </c>
    </row>
    <row r="432" spans="1:8" ht="15">
      <c r="A432" s="38">
        <v>2018</v>
      </c>
      <c r="B432" s="38">
        <v>12</v>
      </c>
      <c r="C432" s="38" t="s">
        <v>33</v>
      </c>
      <c r="D432" s="8" t="str">
        <f t="shared" si="12"/>
        <v>Aceites Lubricantes</v>
      </c>
      <c r="E432" s="39">
        <v>42.95369148210078</v>
      </c>
      <c r="F432" s="38" t="str">
        <f>VLOOKUP(D432,IMPORT_CLASE!$A$2:$B$45,2,FALSE)</f>
        <v>Bases, aceites y grasas lubricantes</v>
      </c>
      <c r="G432" s="38" t="s">
        <v>75</v>
      </c>
      <c r="H432" s="38" t="str">
        <f t="shared" si="13"/>
        <v>01/12/2018</v>
      </c>
    </row>
    <row r="433" spans="1:8" ht="15">
      <c r="A433" s="38">
        <v>2018</v>
      </c>
      <c r="B433" s="38">
        <v>12</v>
      </c>
      <c r="C433" s="38" t="s">
        <v>34</v>
      </c>
      <c r="D433" s="8" t="str">
        <f t="shared" si="12"/>
        <v>Grasas Lubricantes</v>
      </c>
      <c r="E433" s="39">
        <v>2.9401748307386488</v>
      </c>
      <c r="F433" s="38" t="str">
        <f>VLOOKUP(D433,IMPORT_CLASE!$A$2:$B$45,2,FALSE)</f>
        <v>Bases, aceites y grasas lubricantes</v>
      </c>
      <c r="G433" s="38" t="s">
        <v>75</v>
      </c>
      <c r="H433" s="38" t="str">
        <f t="shared" si="13"/>
        <v>01/12/2018</v>
      </c>
    </row>
    <row r="434" spans="1:8" ht="15">
      <c r="A434" s="38">
        <v>2019</v>
      </c>
      <c r="B434" s="38">
        <v>1</v>
      </c>
      <c r="C434" s="38" t="s">
        <v>87</v>
      </c>
      <c r="D434" s="8" t="str">
        <f t="shared" si="12"/>
        <v>GLP (Mezcla)</v>
      </c>
      <c r="E434" s="39">
        <v>0</v>
      </c>
      <c r="F434" s="38" t="str">
        <f>VLOOKUP(D434,IMPORT_CLASE!$A$2:$B$45,2,FALSE)</f>
        <v>GLP/Propano/Butano</v>
      </c>
      <c r="G434" s="38" t="s">
        <v>75</v>
      </c>
      <c r="H434" s="38" t="str">
        <f t="shared" si="13"/>
        <v>01/1/2019</v>
      </c>
    </row>
    <row r="435" spans="1:8" ht="15">
      <c r="A435" s="38">
        <v>2019</v>
      </c>
      <c r="B435" s="38">
        <v>1</v>
      </c>
      <c r="C435" s="38" t="s">
        <v>37</v>
      </c>
      <c r="D435" s="8" t="str">
        <f t="shared" si="12"/>
        <v>Butano</v>
      </c>
      <c r="E435" s="39">
        <v>0</v>
      </c>
      <c r="F435" s="38" t="str">
        <f>VLOOKUP(D435,IMPORT_CLASE!$A$2:$B$45,2,FALSE)</f>
        <v>GLP/Propano/Butano</v>
      </c>
      <c r="G435" s="38" t="s">
        <v>75</v>
      </c>
      <c r="H435" s="38" t="str">
        <f t="shared" si="13"/>
        <v>01/1/2019</v>
      </c>
    </row>
    <row r="436" spans="1:8" ht="15">
      <c r="A436" s="38">
        <v>2019</v>
      </c>
      <c r="B436" s="38">
        <v>1</v>
      </c>
      <c r="C436" s="38" t="s">
        <v>38</v>
      </c>
      <c r="D436" s="8" t="str">
        <f t="shared" si="12"/>
        <v>Propano</v>
      </c>
      <c r="E436" s="39">
        <v>0</v>
      </c>
      <c r="F436" s="38" t="str">
        <f>VLOOKUP(D436,IMPORT_CLASE!$A$2:$B$45,2,FALSE)</f>
        <v>GLP/Propano/Butano</v>
      </c>
      <c r="G436" s="38" t="s">
        <v>75</v>
      </c>
      <c r="H436" s="38" t="str">
        <f t="shared" si="13"/>
        <v>01/1/2019</v>
      </c>
    </row>
    <row r="437" spans="1:8" ht="15">
      <c r="A437" s="38">
        <v>2019</v>
      </c>
      <c r="B437" s="38">
        <v>1</v>
      </c>
      <c r="C437" s="38" t="s">
        <v>88</v>
      </c>
      <c r="D437" s="8" t="str">
        <f t="shared" si="12"/>
        <v>Diesel B5-S50 PPM</v>
      </c>
      <c r="E437" s="39">
        <v>734.58614779000004</v>
      </c>
      <c r="F437" s="38" t="s">
        <v>89</v>
      </c>
      <c r="G437" s="38" t="s">
        <v>75</v>
      </c>
      <c r="H437" s="38" t="str">
        <f t="shared" si="13"/>
        <v>01/1/2019</v>
      </c>
    </row>
    <row r="438" spans="1:8" ht="15">
      <c r="A438" s="38">
        <v>2019</v>
      </c>
      <c r="B438" s="38">
        <v>1</v>
      </c>
      <c r="C438" s="38" t="s">
        <v>90</v>
      </c>
      <c r="D438" s="8" t="str">
        <f t="shared" si="12"/>
        <v>Diesel B5</v>
      </c>
      <c r="E438" s="39">
        <v>0</v>
      </c>
      <c r="F438" s="38" t="s">
        <v>89</v>
      </c>
      <c r="G438" s="38" t="s">
        <v>75</v>
      </c>
      <c r="H438" s="38" t="str">
        <f t="shared" si="13"/>
        <v>01/1/2019</v>
      </c>
    </row>
    <row r="439" spans="1:8" ht="15">
      <c r="A439" s="38">
        <v>2019</v>
      </c>
      <c r="B439" s="38">
        <v>1</v>
      </c>
      <c r="C439" s="38" t="s">
        <v>91</v>
      </c>
      <c r="D439" s="8" t="str">
        <f t="shared" si="12"/>
        <v>Turbo Jet A1</v>
      </c>
      <c r="E439" s="39">
        <v>335.47945843000002</v>
      </c>
      <c r="F439" s="38" t="str">
        <f>VLOOKUP(D439,IMPORT_CLASE!$A$2:$B$45,2,FALSE)</f>
        <v>Keroturbo</v>
      </c>
      <c r="G439" s="38" t="s">
        <v>75</v>
      </c>
      <c r="H439" s="38" t="str">
        <f t="shared" si="13"/>
        <v>01/1/2019</v>
      </c>
    </row>
    <row r="440" spans="1:8" ht="15">
      <c r="A440" s="38">
        <v>2019</v>
      </c>
      <c r="B440" s="38">
        <v>1</v>
      </c>
      <c r="C440" s="38" t="s">
        <v>92</v>
      </c>
      <c r="D440" s="8" t="str">
        <f t="shared" si="12"/>
        <v>Gasolina de Aviación (100 LL)</v>
      </c>
      <c r="E440" s="39">
        <v>0</v>
      </c>
      <c r="F440" s="38" t="str">
        <f>VLOOKUP(D440,IMPORT_CLASE!$A$2:$B$45,2,FALSE)</f>
        <v>Gasolinas/Nafta</v>
      </c>
      <c r="G440" s="38" t="s">
        <v>75</v>
      </c>
      <c r="H440" s="38" t="str">
        <f t="shared" si="13"/>
        <v>01/1/2019</v>
      </c>
    </row>
    <row r="441" spans="1:8" ht="15">
      <c r="A441" s="38">
        <v>2019</v>
      </c>
      <c r="B441" s="38">
        <v>1</v>
      </c>
      <c r="C441" s="38" t="s">
        <v>33</v>
      </c>
      <c r="D441" s="8" t="str">
        <f t="shared" si="12"/>
        <v>Aceites Lubricantes</v>
      </c>
      <c r="E441" s="39">
        <v>49.692445813417507</v>
      </c>
      <c r="F441" s="38" t="str">
        <f>VLOOKUP(D441,IMPORT_CLASE!$A$2:$B$45,2,FALSE)</f>
        <v>Bases, aceites y grasas lubricantes</v>
      </c>
      <c r="G441" s="38" t="s">
        <v>75</v>
      </c>
      <c r="H441" s="38" t="str">
        <f t="shared" si="13"/>
        <v>01/1/2019</v>
      </c>
    </row>
    <row r="442" spans="1:8" ht="15">
      <c r="A442" s="38">
        <v>2019</v>
      </c>
      <c r="B442" s="38">
        <v>1</v>
      </c>
      <c r="C442" s="38" t="s">
        <v>34</v>
      </c>
      <c r="D442" s="8" t="str">
        <f t="shared" si="12"/>
        <v>Grasas Lubricantes</v>
      </c>
      <c r="E442" s="39">
        <v>2.2535019432823926</v>
      </c>
      <c r="F442" s="38" t="str">
        <f>VLOOKUP(D442,IMPORT_CLASE!$A$2:$B$45,2,FALSE)</f>
        <v>Bases, aceites y grasas lubricantes</v>
      </c>
      <c r="G442" s="38" t="s">
        <v>75</v>
      </c>
      <c r="H442" s="38" t="str">
        <f t="shared" si="13"/>
        <v>01/1/2019</v>
      </c>
    </row>
    <row r="443" spans="1:8" ht="15">
      <c r="A443" s="38">
        <v>2019</v>
      </c>
      <c r="B443" s="38">
        <v>1</v>
      </c>
      <c r="C443" s="38" t="s">
        <v>83</v>
      </c>
      <c r="D443" s="8" t="str">
        <f t="shared" si="12"/>
        <v>Solventes</v>
      </c>
      <c r="E443" s="39">
        <v>2.2291022439604675</v>
      </c>
      <c r="F443" s="38" t="str">
        <f>VLOOKUP(D443,IMPORT_CLASE!$A$2:$B$45,2,FALSE)</f>
        <v>Otros</v>
      </c>
      <c r="G443" s="38" t="s">
        <v>75</v>
      </c>
      <c r="H443" s="38" t="str">
        <f t="shared" si="13"/>
        <v>01/1/2019</v>
      </c>
    </row>
    <row r="444" spans="1:8" ht="15">
      <c r="A444" s="38">
        <v>2019</v>
      </c>
      <c r="B444" s="38">
        <v>1</v>
      </c>
      <c r="C444" s="38" t="s">
        <v>60</v>
      </c>
      <c r="D444" s="8" t="str">
        <f t="shared" si="12"/>
        <v>Gasolinas</v>
      </c>
      <c r="E444" s="39">
        <v>78.466529739999999</v>
      </c>
      <c r="F444" s="38" t="str">
        <f>VLOOKUP(D444,IMPORT_CLASE!$A$2:$B$45,2,FALSE)</f>
        <v>Gasolinas/Nafta</v>
      </c>
      <c r="G444" s="38" t="s">
        <v>75</v>
      </c>
      <c r="H444" s="38" t="str">
        <f t="shared" si="13"/>
        <v>01/1/2019</v>
      </c>
    </row>
    <row r="445" spans="1:8" ht="15">
      <c r="A445" s="38">
        <v>2019</v>
      </c>
      <c r="B445" s="38">
        <v>1</v>
      </c>
      <c r="C445" s="38" t="s">
        <v>93</v>
      </c>
      <c r="D445" s="8" t="str">
        <f t="shared" si="12"/>
        <v>Crudo</v>
      </c>
      <c r="E445" s="39">
        <v>3420.8936782999999</v>
      </c>
      <c r="F445" s="38" t="str">
        <f>VLOOKUP(D445,IMPORT_CLASE!$A$2:$B$45,2,FALSE)</f>
        <v>Petróleo</v>
      </c>
      <c r="G445" s="38" t="s">
        <v>75</v>
      </c>
      <c r="H445" s="38" t="str">
        <f t="shared" si="13"/>
        <v>01/1/2019</v>
      </c>
    </row>
    <row r="446" spans="1:8" ht="15">
      <c r="A446" s="38">
        <v>2019</v>
      </c>
      <c r="B446" s="38">
        <v>1</v>
      </c>
      <c r="C446" s="38" t="s">
        <v>94</v>
      </c>
      <c r="D446" s="8" t="str">
        <f t="shared" si="12"/>
        <v>HOGBS</v>
      </c>
      <c r="E446" s="39">
        <v>161.45623621999999</v>
      </c>
      <c r="F446" s="38" t="str">
        <f>VLOOKUP(D446,IMPORT_CLASE!$A$2:$B$45,2,FALSE)</f>
        <v>Gasolinas/Nafta</v>
      </c>
      <c r="G446" s="38" t="s">
        <v>75</v>
      </c>
      <c r="H446" s="38" t="str">
        <f t="shared" si="13"/>
        <v>01/1/2019</v>
      </c>
    </row>
    <row r="447" spans="1:8" ht="15">
      <c r="A447" s="38">
        <v>2019</v>
      </c>
      <c r="B447" s="38">
        <v>1</v>
      </c>
      <c r="C447" s="38" t="s">
        <v>95</v>
      </c>
      <c r="D447" s="8" t="str">
        <f t="shared" si="12"/>
        <v>Nafta Craqueada</v>
      </c>
      <c r="E447" s="39">
        <v>0</v>
      </c>
      <c r="F447" s="38" t="str">
        <f>VLOOKUP(D447,IMPORT_CLASE!$A$2:$B$45,2,FALSE)</f>
        <v>Gasolinas/Nafta</v>
      </c>
      <c r="G447" s="38" t="s">
        <v>75</v>
      </c>
      <c r="H447" s="38" t="str">
        <f t="shared" si="13"/>
        <v>01/1/2019</v>
      </c>
    </row>
    <row r="448" spans="1:8" ht="15">
      <c r="A448" s="38">
        <v>2019</v>
      </c>
      <c r="B448" s="38">
        <v>1</v>
      </c>
      <c r="C448" s="38" t="s">
        <v>96</v>
      </c>
      <c r="D448" s="8" t="str">
        <f t="shared" si="12"/>
        <v>Nafta de vacío</v>
      </c>
      <c r="E448" s="39">
        <v>0</v>
      </c>
      <c r="F448" s="38" t="str">
        <f>VLOOKUP(D448,IMPORT_CLASE!$A$2:$B$45,2,FALSE)</f>
        <v>Gasolinas/Nafta</v>
      </c>
      <c r="G448" s="38" t="s">
        <v>75</v>
      </c>
      <c r="H448" s="38" t="str">
        <f t="shared" si="13"/>
        <v>01/1/2019</v>
      </c>
    </row>
    <row r="449" spans="1:8" ht="15">
      <c r="A449" s="38">
        <v>2019</v>
      </c>
      <c r="B449" s="38">
        <v>1</v>
      </c>
      <c r="C449" s="38" t="s">
        <v>81</v>
      </c>
      <c r="D449" s="8" t="str">
        <f t="shared" si="12"/>
        <v>Diesel 2 50 PPM</v>
      </c>
      <c r="E449" s="39">
        <v>1531.3969257000003</v>
      </c>
      <c r="F449" s="38" t="str">
        <f>VLOOKUP(D449,IMPORT_CLASE!$A$2:$B$45,2,FALSE)</f>
        <v>Diesel 2/DB5</v>
      </c>
      <c r="G449" s="38" t="s">
        <v>75</v>
      </c>
      <c r="H449" s="38" t="str">
        <f t="shared" si="13"/>
        <v>01/1/2019</v>
      </c>
    </row>
    <row r="450" spans="1:8" ht="15">
      <c r="A450" s="38">
        <v>2019</v>
      </c>
      <c r="B450" s="38">
        <v>1</v>
      </c>
      <c r="C450" s="38" t="s">
        <v>85</v>
      </c>
      <c r="D450" s="8" t="str">
        <f t="shared" si="12"/>
        <v>Residuales</v>
      </c>
      <c r="E450" s="39">
        <v>0</v>
      </c>
      <c r="F450" s="38" t="str">
        <f>VLOOKUP(D450,IMPORT_CLASE!$A$2:$B$45,2,FALSE)</f>
        <v>Residuales</v>
      </c>
      <c r="G450" s="38" t="s">
        <v>75</v>
      </c>
      <c r="H450" s="38" t="str">
        <f t="shared" si="13"/>
        <v>01/1/2019</v>
      </c>
    </row>
    <row r="451" spans="1:8" ht="15">
      <c r="A451" s="38">
        <v>2019</v>
      </c>
      <c r="B451" s="38">
        <v>1</v>
      </c>
      <c r="C451" s="38" t="s">
        <v>32</v>
      </c>
      <c r="D451" s="8" t="str">
        <f t="shared" si="12"/>
        <v>Bases Lubricantes</v>
      </c>
      <c r="E451" s="39">
        <v>51.795412227872646</v>
      </c>
      <c r="F451" s="38" t="str">
        <f>VLOOKUP(D451,IMPORT_CLASE!$A$2:$B$45,2,FALSE)</f>
        <v>Bases, aceites y grasas lubricantes</v>
      </c>
      <c r="G451" s="38" t="s">
        <v>75</v>
      </c>
      <c r="H451" s="38" t="str">
        <f t="shared" ref="H451:H514" si="14">"01/"&amp;B451&amp;"/"&amp;A451</f>
        <v>01/1/2019</v>
      </c>
    </row>
    <row r="452" spans="1:8" ht="15">
      <c r="A452" s="38">
        <v>2019</v>
      </c>
      <c r="B452" s="38">
        <v>1</v>
      </c>
      <c r="C452" s="38" t="s">
        <v>84</v>
      </c>
      <c r="D452" s="8" t="str">
        <f t="shared" si="12"/>
        <v>Etileno</v>
      </c>
      <c r="E452" s="39">
        <v>0</v>
      </c>
      <c r="F452" s="38" t="str">
        <f>VLOOKUP(D452,IMPORT_CLASE!$A$2:$B$45,2,FALSE)</f>
        <v>Otros</v>
      </c>
      <c r="G452" s="38" t="s">
        <v>75</v>
      </c>
      <c r="H452" s="38" t="str">
        <f t="shared" si="14"/>
        <v>01/1/2019</v>
      </c>
    </row>
    <row r="453" spans="1:8" ht="15">
      <c r="A453" s="38">
        <v>2019</v>
      </c>
      <c r="B453" s="38">
        <v>1</v>
      </c>
      <c r="C453" s="38" t="s">
        <v>24</v>
      </c>
      <c r="D453" s="8" t="str">
        <f t="shared" si="12"/>
        <v>Otros</v>
      </c>
      <c r="E453" s="39">
        <v>0</v>
      </c>
      <c r="F453" s="38" t="str">
        <f>VLOOKUP(D453,IMPORT_CLASE!$A$2:$B$45,2,FALSE)</f>
        <v>Otros</v>
      </c>
      <c r="G453" s="38" t="s">
        <v>75</v>
      </c>
      <c r="H453" s="38" t="str">
        <f t="shared" si="14"/>
        <v>01/1/2019</v>
      </c>
    </row>
    <row r="454" spans="1:8" ht="15">
      <c r="A454" s="38">
        <v>2019</v>
      </c>
      <c r="B454" s="38">
        <v>2</v>
      </c>
      <c r="C454" s="38" t="s">
        <v>74</v>
      </c>
      <c r="D454" s="8" t="str">
        <f t="shared" ref="D454:D515" si="15">TRIM(C454)</f>
        <v>Crudo</v>
      </c>
      <c r="E454" s="39">
        <v>3534.7019694199998</v>
      </c>
      <c r="F454" s="38" t="str">
        <f>VLOOKUP(D454,IMPORT_CLASE!$A$2:$B$45,2,FALSE)</f>
        <v>Petróleo</v>
      </c>
      <c r="G454" s="38" t="s">
        <v>75</v>
      </c>
      <c r="H454" s="38" t="str">
        <f t="shared" si="14"/>
        <v>01/2/2019</v>
      </c>
    </row>
    <row r="455" spans="1:8" ht="15">
      <c r="A455" s="38">
        <v>2019</v>
      </c>
      <c r="B455" s="38">
        <v>2</v>
      </c>
      <c r="C455" s="38" t="s">
        <v>36</v>
      </c>
      <c r="D455" s="8" t="str">
        <f t="shared" si="15"/>
        <v>GLP</v>
      </c>
      <c r="E455" s="39">
        <v>298.05058070000001</v>
      </c>
      <c r="F455" s="38" t="str">
        <f>VLOOKUP(D455,IMPORT_CLASE!$A$2:$B$45,2,FALSE)</f>
        <v>GLP/Propano/Butano</v>
      </c>
      <c r="G455" s="38" t="s">
        <v>75</v>
      </c>
      <c r="H455" s="38" t="str">
        <f t="shared" si="14"/>
        <v>01/2/2019</v>
      </c>
    </row>
    <row r="456" spans="1:8" ht="15">
      <c r="A456" s="38">
        <v>2019</v>
      </c>
      <c r="B456" s="38">
        <v>2</v>
      </c>
      <c r="C456" s="38" t="s">
        <v>37</v>
      </c>
      <c r="D456" s="8" t="str">
        <f t="shared" si="15"/>
        <v>Butano</v>
      </c>
      <c r="E456" s="39">
        <v>0</v>
      </c>
      <c r="F456" s="38" t="str">
        <f>VLOOKUP(D456,IMPORT_CLASE!$A$2:$B$45,2,FALSE)</f>
        <v>GLP/Propano/Butano</v>
      </c>
      <c r="G456" s="38" t="s">
        <v>75</v>
      </c>
      <c r="H456" s="38" t="str">
        <f t="shared" si="14"/>
        <v>01/2/2019</v>
      </c>
    </row>
    <row r="457" spans="1:8" ht="15">
      <c r="A457" s="38">
        <v>2019</v>
      </c>
      <c r="B457" s="38">
        <v>2</v>
      </c>
      <c r="C457" s="38" t="s">
        <v>38</v>
      </c>
      <c r="D457" s="8" t="str">
        <f t="shared" si="15"/>
        <v>Propano</v>
      </c>
      <c r="E457" s="39">
        <v>0</v>
      </c>
      <c r="F457" s="38" t="str">
        <f>VLOOKUP(D457,IMPORT_CLASE!$A$2:$B$45,2,FALSE)</f>
        <v>GLP/Propano/Butano</v>
      </c>
      <c r="G457" s="38" t="s">
        <v>75</v>
      </c>
      <c r="H457" s="38" t="str">
        <f t="shared" si="14"/>
        <v>01/2/2019</v>
      </c>
    </row>
    <row r="458" spans="1:8" ht="15">
      <c r="A458" s="38">
        <v>2019</v>
      </c>
      <c r="B458" s="38">
        <v>2</v>
      </c>
      <c r="C458" s="38" t="s">
        <v>76</v>
      </c>
      <c r="D458" s="8" t="str">
        <f t="shared" si="15"/>
        <v>HOGBS</v>
      </c>
      <c r="E458" s="39">
        <v>168.84065219000001</v>
      </c>
      <c r="F458" s="38" t="str">
        <f>VLOOKUP(D458,IMPORT_CLASE!$A$2:$B$45,2,FALSE)</f>
        <v>Gasolinas/Nafta</v>
      </c>
      <c r="G458" s="38" t="s">
        <v>75</v>
      </c>
      <c r="H458" s="38" t="str">
        <f t="shared" si="14"/>
        <v>01/2/2019</v>
      </c>
    </row>
    <row r="459" spans="1:8" ht="15">
      <c r="A459" s="38">
        <v>2019</v>
      </c>
      <c r="B459" s="38">
        <v>2</v>
      </c>
      <c r="C459" s="38" t="s">
        <v>86</v>
      </c>
      <c r="D459" s="8" t="str">
        <f t="shared" si="15"/>
        <v>Nafta Craqueada / Gasolinas</v>
      </c>
      <c r="E459" s="39">
        <f>21.7+475.81</f>
        <v>497.51</v>
      </c>
      <c r="F459" s="38" t="str">
        <f>VLOOKUP(D459,IMPORT_CLASE!$A$2:$B$45,2,FALSE)</f>
        <v>Gasolinas/Nafta</v>
      </c>
      <c r="G459" s="38" t="s">
        <v>75</v>
      </c>
      <c r="H459" s="38" t="str">
        <f t="shared" si="14"/>
        <v>01/2/2019</v>
      </c>
    </row>
    <row r="460" spans="1:8" ht="15">
      <c r="A460" s="38">
        <v>2019</v>
      </c>
      <c r="B460" s="38">
        <v>2</v>
      </c>
      <c r="C460" s="38" t="s">
        <v>78</v>
      </c>
      <c r="D460" s="8" t="str">
        <f t="shared" si="15"/>
        <v>Gasolina Motor</v>
      </c>
      <c r="E460" s="39">
        <v>0</v>
      </c>
      <c r="F460" s="38" t="str">
        <f>VLOOKUP(D460,IMPORT_CLASE!$A$2:$B$45,2,FALSE)</f>
        <v>Gasolinas/Nafta</v>
      </c>
      <c r="G460" s="38" t="s">
        <v>75</v>
      </c>
      <c r="H460" s="38" t="str">
        <f t="shared" si="14"/>
        <v>01/2/2019</v>
      </c>
    </row>
    <row r="461" spans="1:8" ht="15">
      <c r="A461" s="38">
        <v>2019</v>
      </c>
      <c r="B461" s="38">
        <v>2</v>
      </c>
      <c r="C461" s="38" t="s">
        <v>79</v>
      </c>
      <c r="D461" s="8" t="str">
        <f t="shared" si="15"/>
        <v>Gasolina de Aviación</v>
      </c>
      <c r="E461" s="39">
        <v>0</v>
      </c>
      <c r="F461" s="38" t="str">
        <f>VLOOKUP(D461,IMPORT_CLASE!$A$2:$B$45,2,FALSE)</f>
        <v>Gasolinas/Nafta</v>
      </c>
      <c r="G461" s="38" t="s">
        <v>75</v>
      </c>
      <c r="H461" s="38" t="str">
        <f t="shared" si="14"/>
        <v>01/2/2019</v>
      </c>
    </row>
    <row r="462" spans="1:8" ht="15">
      <c r="A462" s="38">
        <v>2019</v>
      </c>
      <c r="B462" s="38">
        <v>2</v>
      </c>
      <c r="C462" s="38" t="s">
        <v>80</v>
      </c>
      <c r="D462" s="8" t="str">
        <f t="shared" si="15"/>
        <v>Turbo Jet A1 / Keroturbo</v>
      </c>
      <c r="E462" s="39">
        <v>224.64701663</v>
      </c>
      <c r="F462" s="38" t="str">
        <f>VLOOKUP(D462,IMPORT_CLASE!$A$2:$B$45,2,FALSE)</f>
        <v>Keroturbo</v>
      </c>
      <c r="G462" s="38" t="s">
        <v>75</v>
      </c>
      <c r="H462" s="38" t="str">
        <f t="shared" si="14"/>
        <v>01/2/2019</v>
      </c>
    </row>
    <row r="463" spans="1:8" ht="15">
      <c r="A463" s="38">
        <v>2019</v>
      </c>
      <c r="B463" s="38">
        <v>2</v>
      </c>
      <c r="C463" s="38" t="s">
        <v>81</v>
      </c>
      <c r="D463" s="8" t="str">
        <f t="shared" si="15"/>
        <v>Diesel 2 50 PPM</v>
      </c>
      <c r="E463" s="39">
        <v>974.61761753000008</v>
      </c>
      <c r="F463" s="38" t="str">
        <f>VLOOKUP(D463,IMPORT_CLASE!$A$2:$B$45,2,FALSE)</f>
        <v>Diesel 2/DB5</v>
      </c>
      <c r="G463" s="38" t="s">
        <v>75</v>
      </c>
      <c r="H463" s="38" t="str">
        <f t="shared" si="14"/>
        <v>01/2/2019</v>
      </c>
    </row>
    <row r="464" spans="1:8" ht="15">
      <c r="A464" s="38">
        <v>2019</v>
      </c>
      <c r="B464" s="38">
        <v>2</v>
      </c>
      <c r="C464" s="38" t="s">
        <v>82</v>
      </c>
      <c r="D464" s="8" t="str">
        <f t="shared" si="15"/>
        <v>Diesel B5-50 PPM</v>
      </c>
      <c r="E464" s="39">
        <v>992.99195295000004</v>
      </c>
      <c r="F464" s="38" t="str">
        <f>VLOOKUP(D464,IMPORT_CLASE!$A$2:$B$45,2,FALSE)</f>
        <v>Diesel 2/DB5</v>
      </c>
      <c r="G464" s="38" t="s">
        <v>75</v>
      </c>
      <c r="H464" s="38" t="str">
        <f t="shared" si="14"/>
        <v>01/2/2019</v>
      </c>
    </row>
    <row r="465" spans="1:8" ht="15">
      <c r="A465" s="38">
        <v>2019</v>
      </c>
      <c r="B465" s="38">
        <v>2</v>
      </c>
      <c r="C465" s="38" t="s">
        <v>83</v>
      </c>
      <c r="D465" s="8" t="str">
        <f t="shared" si="15"/>
        <v>Solventes</v>
      </c>
      <c r="E465" s="39">
        <v>11.101666095462715</v>
      </c>
      <c r="F465" s="38" t="str">
        <f>VLOOKUP(D465,IMPORT_CLASE!$A$2:$B$45,2,FALSE)</f>
        <v>Otros</v>
      </c>
      <c r="G465" s="38" t="s">
        <v>75</v>
      </c>
      <c r="H465" s="38" t="str">
        <f t="shared" si="14"/>
        <v>01/2/2019</v>
      </c>
    </row>
    <row r="466" spans="1:8" ht="15">
      <c r="A466" s="38">
        <v>2019</v>
      </c>
      <c r="B466" s="38">
        <v>2</v>
      </c>
      <c r="C466" s="38" t="s">
        <v>84</v>
      </c>
      <c r="D466" s="8" t="str">
        <f t="shared" si="15"/>
        <v>Etileno</v>
      </c>
      <c r="E466" s="39">
        <v>0</v>
      </c>
      <c r="F466" s="38" t="str">
        <f>VLOOKUP(D466,IMPORT_CLASE!$A$2:$B$45,2,FALSE)</f>
        <v>Otros</v>
      </c>
      <c r="G466" s="38" t="s">
        <v>75</v>
      </c>
      <c r="H466" s="38" t="str">
        <f t="shared" si="14"/>
        <v>01/2/2019</v>
      </c>
    </row>
    <row r="467" spans="1:8" ht="15">
      <c r="A467" s="38">
        <v>2019</v>
      </c>
      <c r="B467" s="38">
        <v>2</v>
      </c>
      <c r="C467" s="38" t="s">
        <v>85</v>
      </c>
      <c r="D467" s="8" t="str">
        <f t="shared" si="15"/>
        <v>Residuales</v>
      </c>
      <c r="E467" s="39">
        <v>0</v>
      </c>
      <c r="F467" s="38" t="str">
        <f>VLOOKUP(D467,IMPORT_CLASE!$A$2:$B$45,2,FALSE)</f>
        <v>Residuales</v>
      </c>
      <c r="G467" s="38" t="s">
        <v>75</v>
      </c>
      <c r="H467" s="38" t="str">
        <f t="shared" si="14"/>
        <v>01/2/2019</v>
      </c>
    </row>
    <row r="468" spans="1:8" ht="15">
      <c r="A468" s="38">
        <v>2019</v>
      </c>
      <c r="B468" s="38">
        <v>2</v>
      </c>
      <c r="C468" s="38" t="s">
        <v>47</v>
      </c>
      <c r="D468" s="8" t="str">
        <f t="shared" si="15"/>
        <v>Otros</v>
      </c>
      <c r="E468" s="39">
        <v>0</v>
      </c>
      <c r="F468" s="38" t="str">
        <f>VLOOKUP(D468,IMPORT_CLASE!$A$2:$B$45,2,FALSE)</f>
        <v>Otros</v>
      </c>
      <c r="G468" s="38" t="s">
        <v>75</v>
      </c>
      <c r="H468" s="38" t="str">
        <f t="shared" si="14"/>
        <v>01/2/2019</v>
      </c>
    </row>
    <row r="469" spans="1:8" ht="15">
      <c r="A469" s="38">
        <v>2019</v>
      </c>
      <c r="B469" s="38">
        <v>2</v>
      </c>
      <c r="C469" s="38" t="s">
        <v>32</v>
      </c>
      <c r="D469" s="8" t="str">
        <f t="shared" si="15"/>
        <v>Bases Lubricantes</v>
      </c>
      <c r="E469" s="39">
        <v>27.692399491405318</v>
      </c>
      <c r="F469" s="38" t="str">
        <f>VLOOKUP(D469,IMPORT_CLASE!$A$2:$B$45,2,FALSE)</f>
        <v>Bases, aceites y grasas lubricantes</v>
      </c>
      <c r="G469" s="38" t="s">
        <v>75</v>
      </c>
      <c r="H469" s="38" t="str">
        <f t="shared" si="14"/>
        <v>01/2/2019</v>
      </c>
    </row>
    <row r="470" spans="1:8" ht="15">
      <c r="A470" s="38">
        <v>2019</v>
      </c>
      <c r="B470" s="38">
        <v>2</v>
      </c>
      <c r="C470" s="38" t="s">
        <v>33</v>
      </c>
      <c r="D470" s="8" t="str">
        <f t="shared" si="15"/>
        <v>Aceites Lubricantes</v>
      </c>
      <c r="E470" s="39">
        <v>40.281422905199342</v>
      </c>
      <c r="F470" s="38" t="str">
        <f>VLOOKUP(D470,IMPORT_CLASE!$A$2:$B$45,2,FALSE)</f>
        <v>Bases, aceites y grasas lubricantes</v>
      </c>
      <c r="G470" s="38" t="s">
        <v>75</v>
      </c>
      <c r="H470" s="38" t="str">
        <f t="shared" si="14"/>
        <v>01/2/2019</v>
      </c>
    </row>
    <row r="471" spans="1:8" ht="15">
      <c r="A471" s="38">
        <v>2019</v>
      </c>
      <c r="B471" s="38">
        <v>2</v>
      </c>
      <c r="C471" s="38" t="s">
        <v>34</v>
      </c>
      <c r="D471" s="8" t="str">
        <f t="shared" si="15"/>
        <v>Grasas Lubricantes</v>
      </c>
      <c r="E471" s="39">
        <v>1.9906533541749725</v>
      </c>
      <c r="F471" s="38" t="str">
        <f>VLOOKUP(D471,IMPORT_CLASE!$A$2:$B$45,2,FALSE)</f>
        <v>Bases, aceites y grasas lubricantes</v>
      </c>
      <c r="G471" s="38" t="s">
        <v>75</v>
      </c>
      <c r="H471" s="38" t="str">
        <f t="shared" si="14"/>
        <v>01/2/2019</v>
      </c>
    </row>
    <row r="472" spans="1:8" ht="15">
      <c r="A472" s="38">
        <v>2019</v>
      </c>
      <c r="B472" s="38">
        <v>3</v>
      </c>
      <c r="C472" s="38" t="s">
        <v>74</v>
      </c>
      <c r="D472" s="8" t="str">
        <f t="shared" si="15"/>
        <v>Crudo</v>
      </c>
      <c r="E472" s="39">
        <v>3253.2780036099998</v>
      </c>
      <c r="F472" s="38" t="str">
        <f>VLOOKUP(D472,IMPORT_CLASE!$A$2:$B$45,2,FALSE)</f>
        <v>Petróleo</v>
      </c>
      <c r="G472" s="38" t="s">
        <v>75</v>
      </c>
      <c r="H472" s="38" t="str">
        <f t="shared" si="14"/>
        <v>01/3/2019</v>
      </c>
    </row>
    <row r="473" spans="1:8" ht="15">
      <c r="A473" s="38">
        <v>2019</v>
      </c>
      <c r="B473" s="38">
        <v>3</v>
      </c>
      <c r="C473" s="38" t="s">
        <v>36</v>
      </c>
      <c r="D473" s="8" t="str">
        <f t="shared" si="15"/>
        <v>GLP</v>
      </c>
      <c r="E473" s="39">
        <v>49.91251493</v>
      </c>
      <c r="F473" s="38" t="str">
        <f>VLOOKUP(D473,IMPORT_CLASE!$A$2:$B$45,2,FALSE)</f>
        <v>GLP/Propano/Butano</v>
      </c>
      <c r="G473" s="38" t="s">
        <v>75</v>
      </c>
      <c r="H473" s="38" t="str">
        <f t="shared" si="14"/>
        <v>01/3/2019</v>
      </c>
    </row>
    <row r="474" spans="1:8" ht="15">
      <c r="A474" s="38">
        <v>2019</v>
      </c>
      <c r="B474" s="38">
        <v>3</v>
      </c>
      <c r="C474" s="38" t="s">
        <v>37</v>
      </c>
      <c r="D474" s="8" t="str">
        <f t="shared" si="15"/>
        <v>Butano</v>
      </c>
      <c r="E474" s="39">
        <v>0</v>
      </c>
      <c r="F474" s="38" t="str">
        <f>VLOOKUP(D474,IMPORT_CLASE!$A$2:$B$45,2,FALSE)</f>
        <v>GLP/Propano/Butano</v>
      </c>
      <c r="G474" s="38" t="s">
        <v>75</v>
      </c>
      <c r="H474" s="38" t="str">
        <f t="shared" si="14"/>
        <v>01/3/2019</v>
      </c>
    </row>
    <row r="475" spans="1:8" ht="15">
      <c r="A475" s="38">
        <v>2019</v>
      </c>
      <c r="B475" s="38">
        <v>3</v>
      </c>
      <c r="C475" s="38" t="s">
        <v>38</v>
      </c>
      <c r="D475" s="8" t="str">
        <f t="shared" si="15"/>
        <v>Propano</v>
      </c>
      <c r="E475" s="39">
        <v>0</v>
      </c>
      <c r="F475" s="38" t="str">
        <f>VLOOKUP(D475,IMPORT_CLASE!$A$2:$B$45,2,FALSE)</f>
        <v>GLP/Propano/Butano</v>
      </c>
      <c r="G475" s="38" t="s">
        <v>75</v>
      </c>
      <c r="H475" s="38" t="str">
        <f t="shared" si="14"/>
        <v>01/3/2019</v>
      </c>
    </row>
    <row r="476" spans="1:8" ht="15">
      <c r="A476" s="38">
        <v>2019</v>
      </c>
      <c r="B476" s="38">
        <v>3</v>
      </c>
      <c r="C476" s="38" t="s">
        <v>76</v>
      </c>
      <c r="D476" s="8" t="str">
        <f t="shared" si="15"/>
        <v>HOGBS</v>
      </c>
      <c r="E476" s="39">
        <v>212.92870889</v>
      </c>
      <c r="F476" s="38" t="str">
        <f>VLOOKUP(D476,IMPORT_CLASE!$A$2:$B$45,2,FALSE)</f>
        <v>Gasolinas/Nafta</v>
      </c>
      <c r="G476" s="38" t="s">
        <v>75</v>
      </c>
      <c r="H476" s="38" t="str">
        <f t="shared" si="14"/>
        <v>01/3/2019</v>
      </c>
    </row>
    <row r="477" spans="1:8" ht="15">
      <c r="A477" s="38">
        <v>2019</v>
      </c>
      <c r="B477" s="38">
        <v>3</v>
      </c>
      <c r="C477" s="38" t="s">
        <v>86</v>
      </c>
      <c r="D477" s="8" t="str">
        <f t="shared" si="15"/>
        <v>Nafta Craqueada / Gasolinas</v>
      </c>
      <c r="E477" s="39">
        <v>520.03145502999996</v>
      </c>
      <c r="F477" s="38" t="str">
        <f>VLOOKUP(D477,IMPORT_CLASE!$A$2:$B$45,2,FALSE)</f>
        <v>Gasolinas/Nafta</v>
      </c>
      <c r="G477" s="38" t="s">
        <v>75</v>
      </c>
      <c r="H477" s="38" t="str">
        <f t="shared" si="14"/>
        <v>01/3/2019</v>
      </c>
    </row>
    <row r="478" spans="1:8" ht="15">
      <c r="A478" s="38">
        <v>2019</v>
      </c>
      <c r="B478" s="38">
        <v>3</v>
      </c>
      <c r="C478" s="38" t="s">
        <v>78</v>
      </c>
      <c r="D478" s="8" t="str">
        <f t="shared" si="15"/>
        <v>Gasolina Motor</v>
      </c>
      <c r="E478" s="39">
        <v>0</v>
      </c>
      <c r="F478" s="38" t="str">
        <f>VLOOKUP(D478,IMPORT_CLASE!$A$2:$B$45,2,FALSE)</f>
        <v>Gasolinas/Nafta</v>
      </c>
      <c r="G478" s="38" t="s">
        <v>75</v>
      </c>
      <c r="H478" s="38" t="str">
        <f t="shared" si="14"/>
        <v>01/3/2019</v>
      </c>
    </row>
    <row r="479" spans="1:8" ht="15">
      <c r="A479" s="38">
        <v>2019</v>
      </c>
      <c r="B479" s="38">
        <v>3</v>
      </c>
      <c r="C479" s="38" t="s">
        <v>79</v>
      </c>
      <c r="D479" s="8" t="str">
        <f t="shared" si="15"/>
        <v>Gasolina de Aviación</v>
      </c>
      <c r="E479" s="39">
        <v>0</v>
      </c>
      <c r="F479" s="38" t="str">
        <f>VLOOKUP(D479,IMPORT_CLASE!$A$2:$B$45,2,FALSE)</f>
        <v>Gasolinas/Nafta</v>
      </c>
      <c r="G479" s="38" t="s">
        <v>75</v>
      </c>
      <c r="H479" s="38" t="str">
        <f t="shared" si="14"/>
        <v>01/3/2019</v>
      </c>
    </row>
    <row r="480" spans="1:8" ht="15">
      <c r="A480" s="38">
        <v>2019</v>
      </c>
      <c r="B480" s="38">
        <v>3</v>
      </c>
      <c r="C480" s="38" t="s">
        <v>80</v>
      </c>
      <c r="D480" s="8" t="str">
        <f t="shared" si="15"/>
        <v>Turbo Jet A1 / Keroturbo</v>
      </c>
      <c r="E480" s="39">
        <v>230.25562722000001</v>
      </c>
      <c r="F480" s="38" t="str">
        <f>VLOOKUP(D480,IMPORT_CLASE!$A$2:$B$45,2,FALSE)</f>
        <v>Keroturbo</v>
      </c>
      <c r="G480" s="38" t="s">
        <v>75</v>
      </c>
      <c r="H480" s="38" t="str">
        <f t="shared" si="14"/>
        <v>01/3/2019</v>
      </c>
    </row>
    <row r="481" spans="1:8" ht="15">
      <c r="A481" s="38">
        <v>2019</v>
      </c>
      <c r="B481" s="38">
        <v>3</v>
      </c>
      <c r="C481" s="38" t="s">
        <v>81</v>
      </c>
      <c r="D481" s="8" t="str">
        <f t="shared" si="15"/>
        <v>Diesel 2 50 PPM</v>
      </c>
      <c r="E481" s="39">
        <v>965.57810128000006</v>
      </c>
      <c r="F481" s="38" t="str">
        <f>VLOOKUP(D481,IMPORT_CLASE!$A$2:$B$45,2,FALSE)</f>
        <v>Diesel 2/DB5</v>
      </c>
      <c r="G481" s="38" t="s">
        <v>75</v>
      </c>
      <c r="H481" s="38" t="str">
        <f t="shared" si="14"/>
        <v>01/3/2019</v>
      </c>
    </row>
    <row r="482" spans="1:8" ht="15">
      <c r="A482" s="38">
        <v>2019</v>
      </c>
      <c r="B482" s="38">
        <v>3</v>
      </c>
      <c r="C482" s="38" t="s">
        <v>82</v>
      </c>
      <c r="D482" s="8" t="str">
        <f t="shared" si="15"/>
        <v>Diesel B5-50 PPM</v>
      </c>
      <c r="E482" s="39">
        <v>888.91080717</v>
      </c>
      <c r="F482" s="38" t="str">
        <f>VLOOKUP(D482,IMPORT_CLASE!$A$2:$B$45,2,FALSE)</f>
        <v>Diesel 2/DB5</v>
      </c>
      <c r="G482" s="38" t="s">
        <v>75</v>
      </c>
      <c r="H482" s="38" t="str">
        <f t="shared" si="14"/>
        <v>01/3/2019</v>
      </c>
    </row>
    <row r="483" spans="1:8" ht="15">
      <c r="A483" s="38">
        <v>2019</v>
      </c>
      <c r="B483" s="38">
        <v>3</v>
      </c>
      <c r="C483" s="38" t="s">
        <v>83</v>
      </c>
      <c r="D483" s="8" t="str">
        <f t="shared" si="15"/>
        <v>Solventes</v>
      </c>
      <c r="E483" s="39">
        <v>3.0332091889086552</v>
      </c>
      <c r="F483" s="38" t="str">
        <f>VLOOKUP(D483,IMPORT_CLASE!$A$2:$B$45,2,FALSE)</f>
        <v>Otros</v>
      </c>
      <c r="G483" s="38" t="s">
        <v>75</v>
      </c>
      <c r="H483" s="38" t="str">
        <f t="shared" si="14"/>
        <v>01/3/2019</v>
      </c>
    </row>
    <row r="484" spans="1:8" ht="15">
      <c r="A484" s="38">
        <v>2019</v>
      </c>
      <c r="B484" s="38">
        <v>3</v>
      </c>
      <c r="C484" s="38" t="s">
        <v>84</v>
      </c>
      <c r="D484" s="8" t="str">
        <f t="shared" si="15"/>
        <v>Etileno</v>
      </c>
      <c r="E484" s="39">
        <v>0</v>
      </c>
      <c r="F484" s="38" t="str">
        <f>VLOOKUP(D484,IMPORT_CLASE!$A$2:$B$45,2,FALSE)</f>
        <v>Otros</v>
      </c>
      <c r="G484" s="38" t="s">
        <v>75</v>
      </c>
      <c r="H484" s="38" t="str">
        <f t="shared" si="14"/>
        <v>01/3/2019</v>
      </c>
    </row>
    <row r="485" spans="1:8" ht="15">
      <c r="A485" s="38">
        <v>2019</v>
      </c>
      <c r="B485" s="38">
        <v>3</v>
      </c>
      <c r="C485" s="38" t="s">
        <v>85</v>
      </c>
      <c r="D485" s="8" t="str">
        <f t="shared" si="15"/>
        <v>Residuales</v>
      </c>
      <c r="E485" s="39">
        <v>0</v>
      </c>
      <c r="F485" s="38" t="str">
        <f>VLOOKUP(D485,IMPORT_CLASE!$A$2:$B$45,2,FALSE)</f>
        <v>Residuales</v>
      </c>
      <c r="G485" s="38" t="s">
        <v>75</v>
      </c>
      <c r="H485" s="38" t="str">
        <f t="shared" si="14"/>
        <v>01/3/2019</v>
      </c>
    </row>
    <row r="486" spans="1:8" ht="15">
      <c r="A486" s="38">
        <v>2019</v>
      </c>
      <c r="B486" s="38">
        <v>3</v>
      </c>
      <c r="C486" s="38" t="s">
        <v>47</v>
      </c>
      <c r="D486" s="8" t="str">
        <f t="shared" si="15"/>
        <v>Otros</v>
      </c>
      <c r="E486" s="39">
        <v>0</v>
      </c>
      <c r="F486" s="38" t="str">
        <f>VLOOKUP(D486,IMPORT_CLASE!$A$2:$B$45,2,FALSE)</f>
        <v>Otros</v>
      </c>
      <c r="G486" s="38" t="s">
        <v>75</v>
      </c>
      <c r="H486" s="38" t="str">
        <f t="shared" si="14"/>
        <v>01/3/2019</v>
      </c>
    </row>
    <row r="487" spans="1:8" ht="15">
      <c r="A487" s="38">
        <v>2019</v>
      </c>
      <c r="B487" s="38">
        <v>3</v>
      </c>
      <c r="C487" s="38" t="s">
        <v>32</v>
      </c>
      <c r="D487" s="8" t="str">
        <f t="shared" si="15"/>
        <v>Bases Lubricantes</v>
      </c>
      <c r="E487" s="39">
        <v>21.749028362454041</v>
      </c>
      <c r="F487" s="38" t="str">
        <f>VLOOKUP(D487,IMPORT_CLASE!$A$2:$B$45,2,FALSE)</f>
        <v>Bases, aceites y grasas lubricantes</v>
      </c>
      <c r="G487" s="38" t="s">
        <v>75</v>
      </c>
      <c r="H487" s="38" t="str">
        <f t="shared" si="14"/>
        <v>01/3/2019</v>
      </c>
    </row>
    <row r="488" spans="1:8" ht="15">
      <c r="A488" s="38">
        <v>2019</v>
      </c>
      <c r="B488" s="38">
        <v>3</v>
      </c>
      <c r="C488" s="38" t="s">
        <v>33</v>
      </c>
      <c r="D488" s="8" t="str">
        <f t="shared" si="15"/>
        <v>Aceites Lubricantes</v>
      </c>
      <c r="E488" s="39">
        <v>47.729397606624588</v>
      </c>
      <c r="F488" s="38" t="str">
        <f>VLOOKUP(D488,IMPORT_CLASE!$A$2:$B$45,2,FALSE)</f>
        <v>Bases, aceites y grasas lubricantes</v>
      </c>
      <c r="G488" s="38" t="s">
        <v>75</v>
      </c>
      <c r="H488" s="38" t="str">
        <f t="shared" si="14"/>
        <v>01/3/2019</v>
      </c>
    </row>
    <row r="489" spans="1:8" ht="15">
      <c r="A489" s="38">
        <v>2019</v>
      </c>
      <c r="B489" s="38">
        <v>3</v>
      </c>
      <c r="C489" s="38" t="s">
        <v>34</v>
      </c>
      <c r="D489" s="8" t="str">
        <f t="shared" si="15"/>
        <v>Grasas Lubricantes</v>
      </c>
      <c r="E489" s="39">
        <v>1.7585416708748616</v>
      </c>
      <c r="F489" s="38" t="str">
        <f>VLOOKUP(D489,IMPORT_CLASE!$A$2:$B$45,2,FALSE)</f>
        <v>Bases, aceites y grasas lubricantes</v>
      </c>
      <c r="G489" s="38" t="s">
        <v>75</v>
      </c>
      <c r="H489" s="38" t="str">
        <f t="shared" si="14"/>
        <v>01/3/2019</v>
      </c>
    </row>
    <row r="490" spans="1:8" ht="15">
      <c r="A490" s="38">
        <v>2019</v>
      </c>
      <c r="B490" s="38">
        <v>4</v>
      </c>
      <c r="C490" s="38" t="s">
        <v>74</v>
      </c>
      <c r="D490" s="8" t="str">
        <f t="shared" si="15"/>
        <v>Crudo</v>
      </c>
      <c r="E490" s="39">
        <v>2754.5398339800004</v>
      </c>
      <c r="F490" s="38" t="str">
        <f>VLOOKUP(D490,IMPORT_CLASE!$A$2:$B$45,2,FALSE)</f>
        <v>Petróleo</v>
      </c>
      <c r="G490" s="38" t="s">
        <v>75</v>
      </c>
      <c r="H490" s="38" t="str">
        <f t="shared" si="14"/>
        <v>01/4/2019</v>
      </c>
    </row>
    <row r="491" spans="1:8" ht="15">
      <c r="A491" s="38">
        <v>2019</v>
      </c>
      <c r="B491" s="38">
        <v>4</v>
      </c>
      <c r="C491" s="38" t="s">
        <v>36</v>
      </c>
      <c r="D491" s="8" t="str">
        <f t="shared" si="15"/>
        <v>GLP</v>
      </c>
      <c r="E491" s="39">
        <v>283.30961345999998</v>
      </c>
      <c r="F491" s="38" t="str">
        <f>VLOOKUP(D491,IMPORT_CLASE!$A$2:$B$45,2,FALSE)</f>
        <v>GLP/Propano/Butano</v>
      </c>
      <c r="G491" s="38" t="s">
        <v>75</v>
      </c>
      <c r="H491" s="38" t="str">
        <f t="shared" si="14"/>
        <v>01/4/2019</v>
      </c>
    </row>
    <row r="492" spans="1:8" ht="15">
      <c r="A492" s="38">
        <v>2019</v>
      </c>
      <c r="B492" s="38">
        <v>4</v>
      </c>
      <c r="C492" s="38" t="s">
        <v>37</v>
      </c>
      <c r="D492" s="8" t="str">
        <f t="shared" si="15"/>
        <v>Butano</v>
      </c>
      <c r="E492" s="39">
        <v>0</v>
      </c>
      <c r="F492" s="38" t="str">
        <f>VLOOKUP(D492,IMPORT_CLASE!$A$2:$B$45,2,FALSE)</f>
        <v>GLP/Propano/Butano</v>
      </c>
      <c r="G492" s="38" t="s">
        <v>75</v>
      </c>
      <c r="H492" s="38" t="str">
        <f t="shared" si="14"/>
        <v>01/4/2019</v>
      </c>
    </row>
    <row r="493" spans="1:8" ht="15">
      <c r="A493" s="38">
        <v>2019</v>
      </c>
      <c r="B493" s="38">
        <v>4</v>
      </c>
      <c r="C493" s="38" t="s">
        <v>38</v>
      </c>
      <c r="D493" s="8" t="str">
        <f t="shared" si="15"/>
        <v>Propano</v>
      </c>
      <c r="E493" s="39">
        <v>0</v>
      </c>
      <c r="F493" s="38" t="str">
        <f>VLOOKUP(D493,IMPORT_CLASE!$A$2:$B$45,2,FALSE)</f>
        <v>GLP/Propano/Butano</v>
      </c>
      <c r="G493" s="38" t="s">
        <v>75</v>
      </c>
      <c r="H493" s="38" t="str">
        <f t="shared" si="14"/>
        <v>01/4/2019</v>
      </c>
    </row>
    <row r="494" spans="1:8" ht="15">
      <c r="A494" s="38">
        <v>2019</v>
      </c>
      <c r="B494" s="38">
        <v>4</v>
      </c>
      <c r="C494" s="38" t="s">
        <v>76</v>
      </c>
      <c r="D494" s="8" t="str">
        <f t="shared" si="15"/>
        <v>HOGBS</v>
      </c>
      <c r="E494" s="39">
        <v>163.40402906999998</v>
      </c>
      <c r="F494" s="38" t="str">
        <f>VLOOKUP(D494,IMPORT_CLASE!$A$2:$B$45,2,FALSE)</f>
        <v>Gasolinas/Nafta</v>
      </c>
      <c r="G494" s="38" t="s">
        <v>75</v>
      </c>
      <c r="H494" s="38" t="str">
        <f t="shared" si="14"/>
        <v>01/4/2019</v>
      </c>
    </row>
    <row r="495" spans="1:8" ht="15">
      <c r="A495" s="38">
        <v>2019</v>
      </c>
      <c r="B495" s="38">
        <v>4</v>
      </c>
      <c r="C495" s="38" t="s">
        <v>86</v>
      </c>
      <c r="D495" s="8" t="str">
        <f t="shared" si="15"/>
        <v>Nafta Craqueada / Gasolinas</v>
      </c>
      <c r="E495" s="39">
        <v>529.33340265999993</v>
      </c>
      <c r="F495" s="38" t="str">
        <f>VLOOKUP(D495,IMPORT_CLASE!$A$2:$B$45,2,FALSE)</f>
        <v>Gasolinas/Nafta</v>
      </c>
      <c r="G495" s="38" t="s">
        <v>75</v>
      </c>
      <c r="H495" s="38" t="str">
        <f t="shared" si="14"/>
        <v>01/4/2019</v>
      </c>
    </row>
    <row r="496" spans="1:8" ht="15">
      <c r="A496" s="38">
        <v>2019</v>
      </c>
      <c r="B496" s="38">
        <v>4</v>
      </c>
      <c r="C496" s="38" t="s">
        <v>78</v>
      </c>
      <c r="D496" s="8" t="str">
        <f t="shared" si="15"/>
        <v>Gasolina Motor</v>
      </c>
      <c r="E496" s="39">
        <v>0</v>
      </c>
      <c r="F496" s="38" t="str">
        <f>VLOOKUP(D496,IMPORT_CLASE!$A$2:$B$45,2,FALSE)</f>
        <v>Gasolinas/Nafta</v>
      </c>
      <c r="G496" s="38" t="s">
        <v>75</v>
      </c>
      <c r="H496" s="38" t="str">
        <f t="shared" si="14"/>
        <v>01/4/2019</v>
      </c>
    </row>
    <row r="497" spans="1:8" ht="15">
      <c r="A497" s="38">
        <v>2019</v>
      </c>
      <c r="B497" s="38">
        <v>4</v>
      </c>
      <c r="C497" s="38" t="s">
        <v>79</v>
      </c>
      <c r="D497" s="8" t="str">
        <f t="shared" si="15"/>
        <v>Gasolina de Aviación</v>
      </c>
      <c r="E497" s="39">
        <v>0</v>
      </c>
      <c r="F497" s="38" t="str">
        <f>VLOOKUP(D497,IMPORT_CLASE!$A$2:$B$45,2,FALSE)</f>
        <v>Gasolinas/Nafta</v>
      </c>
      <c r="G497" s="38" t="s">
        <v>75</v>
      </c>
      <c r="H497" s="38" t="str">
        <f t="shared" si="14"/>
        <v>01/4/2019</v>
      </c>
    </row>
    <row r="498" spans="1:8" ht="15">
      <c r="A498" s="38">
        <v>2019</v>
      </c>
      <c r="B498" s="38">
        <v>4</v>
      </c>
      <c r="C498" s="38" t="s">
        <v>80</v>
      </c>
      <c r="D498" s="8" t="str">
        <f t="shared" si="15"/>
        <v>Turbo Jet A1 / Keroturbo</v>
      </c>
      <c r="E498" s="39">
        <v>229.61501588000002</v>
      </c>
      <c r="F498" s="38" t="str">
        <f>VLOOKUP(D498,IMPORT_CLASE!$A$2:$B$45,2,FALSE)</f>
        <v>Keroturbo</v>
      </c>
      <c r="G498" s="38" t="s">
        <v>75</v>
      </c>
      <c r="H498" s="38" t="str">
        <f t="shared" si="14"/>
        <v>01/4/2019</v>
      </c>
    </row>
    <row r="499" spans="1:8" ht="15">
      <c r="A499" s="38">
        <v>2019</v>
      </c>
      <c r="B499" s="38">
        <v>4</v>
      </c>
      <c r="C499" s="38" t="s">
        <v>81</v>
      </c>
      <c r="D499" s="8" t="str">
        <f t="shared" si="15"/>
        <v>Diesel 2 50 PPM</v>
      </c>
      <c r="E499" s="39">
        <v>1856.6421452800002</v>
      </c>
      <c r="F499" s="38" t="str">
        <f>VLOOKUP(D499,IMPORT_CLASE!$A$2:$B$45,2,FALSE)</f>
        <v>Diesel 2/DB5</v>
      </c>
      <c r="G499" s="38" t="s">
        <v>75</v>
      </c>
      <c r="H499" s="38" t="str">
        <f t="shared" si="14"/>
        <v>01/4/2019</v>
      </c>
    </row>
    <row r="500" spans="1:8" ht="15">
      <c r="A500" s="38">
        <v>2019</v>
      </c>
      <c r="B500" s="38">
        <v>4</v>
      </c>
      <c r="C500" s="38" t="s">
        <v>82</v>
      </c>
      <c r="D500" s="8" t="str">
        <f t="shared" si="15"/>
        <v>Diesel B5-50 PPM</v>
      </c>
      <c r="E500" s="39">
        <v>892.44706403999999</v>
      </c>
      <c r="F500" s="38" t="str">
        <f>VLOOKUP(D500,IMPORT_CLASE!$A$2:$B$45,2,FALSE)</f>
        <v>Diesel 2/DB5</v>
      </c>
      <c r="G500" s="38" t="s">
        <v>75</v>
      </c>
      <c r="H500" s="38" t="str">
        <f t="shared" si="14"/>
        <v>01/4/2019</v>
      </c>
    </row>
    <row r="501" spans="1:8" ht="15">
      <c r="A501" s="38">
        <v>2019</v>
      </c>
      <c r="B501" s="38">
        <v>4</v>
      </c>
      <c r="C501" s="38" t="s">
        <v>83</v>
      </c>
      <c r="D501" s="8" t="str">
        <f t="shared" si="15"/>
        <v>Solventes</v>
      </c>
      <c r="E501" s="39">
        <v>4.9544549527756807</v>
      </c>
      <c r="F501" s="38" t="str">
        <f>VLOOKUP(D501,IMPORT_CLASE!$A$2:$B$45,2,FALSE)</f>
        <v>Otros</v>
      </c>
      <c r="G501" s="38" t="s">
        <v>75</v>
      </c>
      <c r="H501" s="38" t="str">
        <f t="shared" si="14"/>
        <v>01/4/2019</v>
      </c>
    </row>
    <row r="502" spans="1:8" ht="15">
      <c r="A502" s="38">
        <v>2019</v>
      </c>
      <c r="B502" s="38">
        <v>4</v>
      </c>
      <c r="C502" s="38" t="s">
        <v>84</v>
      </c>
      <c r="D502" s="8" t="str">
        <f t="shared" si="15"/>
        <v>Etileno</v>
      </c>
      <c r="E502" s="39">
        <v>0.16983000000000001</v>
      </c>
      <c r="F502" s="38" t="str">
        <f>VLOOKUP(D502,IMPORT_CLASE!$A$2:$B$45,2,FALSE)</f>
        <v>Otros</v>
      </c>
      <c r="G502" s="38" t="s">
        <v>75</v>
      </c>
      <c r="H502" s="38" t="str">
        <f t="shared" si="14"/>
        <v>01/4/2019</v>
      </c>
    </row>
    <row r="503" spans="1:8" ht="15">
      <c r="A503" s="38">
        <v>2019</v>
      </c>
      <c r="B503" s="38">
        <v>4</v>
      </c>
      <c r="C503" s="38" t="s">
        <v>85</v>
      </c>
      <c r="D503" s="8" t="str">
        <f t="shared" si="15"/>
        <v>Residuales</v>
      </c>
      <c r="E503" s="39">
        <v>0</v>
      </c>
      <c r="F503" s="38" t="str">
        <f>VLOOKUP(D503,IMPORT_CLASE!$A$2:$B$45,2,FALSE)</f>
        <v>Residuales</v>
      </c>
      <c r="G503" s="38" t="s">
        <v>75</v>
      </c>
      <c r="H503" s="38" t="str">
        <f t="shared" si="14"/>
        <v>01/4/2019</v>
      </c>
    </row>
    <row r="504" spans="1:8" ht="15">
      <c r="A504" s="38">
        <v>2019</v>
      </c>
      <c r="B504" s="38">
        <v>4</v>
      </c>
      <c r="C504" s="38" t="s">
        <v>47</v>
      </c>
      <c r="D504" s="8" t="str">
        <f t="shared" si="15"/>
        <v>Otros</v>
      </c>
      <c r="E504" s="39">
        <v>104.64399385</v>
      </c>
      <c r="F504" s="38" t="str">
        <f>VLOOKUP(D504,IMPORT_CLASE!$A$2:$B$45,2,FALSE)</f>
        <v>Otros</v>
      </c>
      <c r="G504" s="38" t="s">
        <v>75</v>
      </c>
      <c r="H504" s="38" t="str">
        <f t="shared" si="14"/>
        <v>01/4/2019</v>
      </c>
    </row>
    <row r="505" spans="1:8" ht="15">
      <c r="A505" s="38">
        <v>2019</v>
      </c>
      <c r="B505" s="38">
        <v>4</v>
      </c>
      <c r="C505" s="38" t="s">
        <v>32</v>
      </c>
      <c r="D505" s="8" t="str">
        <f t="shared" si="15"/>
        <v>Bases Lubricantes</v>
      </c>
      <c r="E505" s="39">
        <v>54.574299920037653</v>
      </c>
      <c r="F505" s="38" t="str">
        <f>VLOOKUP(D505,IMPORT_CLASE!$A$2:$B$45,2,FALSE)</f>
        <v>Bases, aceites y grasas lubricantes</v>
      </c>
      <c r="G505" s="38" t="s">
        <v>75</v>
      </c>
      <c r="H505" s="38" t="str">
        <f t="shared" si="14"/>
        <v>01/4/2019</v>
      </c>
    </row>
    <row r="506" spans="1:8" ht="15">
      <c r="A506" s="38">
        <v>2019</v>
      </c>
      <c r="B506" s="38">
        <v>4</v>
      </c>
      <c r="C506" s="38" t="s">
        <v>33</v>
      </c>
      <c r="D506" s="8" t="str">
        <f t="shared" si="15"/>
        <v>Aceites Lubricantes</v>
      </c>
      <c r="E506" s="39">
        <v>49.96972450803986</v>
      </c>
      <c r="F506" s="38" t="str">
        <f>VLOOKUP(D506,IMPORT_CLASE!$A$2:$B$45,2,FALSE)</f>
        <v>Bases, aceites y grasas lubricantes</v>
      </c>
      <c r="G506" s="38" t="s">
        <v>75</v>
      </c>
      <c r="H506" s="38" t="str">
        <f t="shared" si="14"/>
        <v>01/4/2019</v>
      </c>
    </row>
    <row r="507" spans="1:8" ht="15">
      <c r="A507" s="38">
        <v>2019</v>
      </c>
      <c r="B507" s="38">
        <v>4</v>
      </c>
      <c r="C507" s="38" t="s">
        <v>34</v>
      </c>
      <c r="D507" s="8" t="str">
        <f t="shared" si="15"/>
        <v>Grasas Lubricantes</v>
      </c>
      <c r="E507" s="39">
        <v>1.1939808624163899</v>
      </c>
      <c r="F507" s="38" t="str">
        <f>VLOOKUP(D507,IMPORT_CLASE!$A$2:$B$45,2,FALSE)</f>
        <v>Bases, aceites y grasas lubricantes</v>
      </c>
      <c r="G507" s="38" t="s">
        <v>75</v>
      </c>
      <c r="H507" s="38" t="str">
        <f t="shared" si="14"/>
        <v>01/4/2019</v>
      </c>
    </row>
    <row r="508" spans="1:8" ht="15">
      <c r="A508" s="38">
        <v>2019</v>
      </c>
      <c r="B508" s="38">
        <v>5</v>
      </c>
      <c r="C508" s="38" t="s">
        <v>74</v>
      </c>
      <c r="D508" s="8" t="str">
        <f t="shared" si="15"/>
        <v>Crudo</v>
      </c>
      <c r="E508" s="39">
        <v>2376.7682522300001</v>
      </c>
      <c r="F508" s="38" t="str">
        <f>VLOOKUP(D508,IMPORT_CLASE!$A$2:$B$45,2,FALSE)</f>
        <v>Petróleo</v>
      </c>
      <c r="G508" s="38" t="s">
        <v>75</v>
      </c>
      <c r="H508" s="38" t="str">
        <f t="shared" si="14"/>
        <v>01/5/2019</v>
      </c>
    </row>
    <row r="509" spans="1:8" ht="15">
      <c r="A509" s="38">
        <v>2019</v>
      </c>
      <c r="B509" s="38">
        <v>5</v>
      </c>
      <c r="C509" s="38" t="s">
        <v>36</v>
      </c>
      <c r="D509" s="8" t="str">
        <f t="shared" si="15"/>
        <v>GLP</v>
      </c>
      <c r="E509" s="39">
        <v>529.66832628999998</v>
      </c>
      <c r="F509" s="38" t="str">
        <f>VLOOKUP(D509,IMPORT_CLASE!$A$2:$B$45,2,FALSE)</f>
        <v>GLP/Propano/Butano</v>
      </c>
      <c r="G509" s="38" t="s">
        <v>75</v>
      </c>
      <c r="H509" s="38" t="str">
        <f t="shared" si="14"/>
        <v>01/5/2019</v>
      </c>
    </row>
    <row r="510" spans="1:8" ht="15">
      <c r="A510" s="38">
        <v>2019</v>
      </c>
      <c r="B510" s="38">
        <v>5</v>
      </c>
      <c r="C510" s="38" t="s">
        <v>37</v>
      </c>
      <c r="D510" s="8" t="str">
        <f t="shared" si="15"/>
        <v>Butano</v>
      </c>
      <c r="E510" s="39">
        <v>0</v>
      </c>
      <c r="F510" s="38" t="str">
        <f>VLOOKUP(D510,IMPORT_CLASE!$A$2:$B$45,2,FALSE)</f>
        <v>GLP/Propano/Butano</v>
      </c>
      <c r="G510" s="38" t="s">
        <v>75</v>
      </c>
      <c r="H510" s="38" t="str">
        <f t="shared" si="14"/>
        <v>01/5/2019</v>
      </c>
    </row>
    <row r="511" spans="1:8" ht="15">
      <c r="A511" s="38">
        <v>2019</v>
      </c>
      <c r="B511" s="38">
        <v>5</v>
      </c>
      <c r="C511" s="38" t="s">
        <v>38</v>
      </c>
      <c r="D511" s="8" t="str">
        <f t="shared" si="15"/>
        <v>Propano</v>
      </c>
      <c r="E511" s="39">
        <v>0</v>
      </c>
      <c r="F511" s="38" t="str">
        <f>VLOOKUP(D511,IMPORT_CLASE!$A$2:$B$45,2,FALSE)</f>
        <v>GLP/Propano/Butano</v>
      </c>
      <c r="G511" s="38" t="s">
        <v>75</v>
      </c>
      <c r="H511" s="38" t="str">
        <f t="shared" si="14"/>
        <v>01/5/2019</v>
      </c>
    </row>
    <row r="512" spans="1:8" ht="15">
      <c r="A512" s="38">
        <v>2019</v>
      </c>
      <c r="B512" s="38">
        <v>5</v>
      </c>
      <c r="C512" s="38" t="s">
        <v>76</v>
      </c>
      <c r="D512" s="8" t="str">
        <f t="shared" si="15"/>
        <v>HOGBS</v>
      </c>
      <c r="E512" s="39">
        <v>96.642340179999991</v>
      </c>
      <c r="F512" s="38" t="str">
        <f>VLOOKUP(D512,IMPORT_CLASE!$A$2:$B$45,2,FALSE)</f>
        <v>Gasolinas/Nafta</v>
      </c>
      <c r="G512" s="38" t="s">
        <v>75</v>
      </c>
      <c r="H512" s="38" t="str">
        <f t="shared" si="14"/>
        <v>01/5/2019</v>
      </c>
    </row>
    <row r="513" spans="1:8" ht="15">
      <c r="A513" s="38">
        <v>2019</v>
      </c>
      <c r="B513" s="38">
        <v>5</v>
      </c>
      <c r="C513" s="38" t="s">
        <v>86</v>
      </c>
      <c r="D513" s="8" t="str">
        <f t="shared" si="15"/>
        <v>Nafta Craqueada / Gasolinas</v>
      </c>
      <c r="E513" s="39">
        <v>518.57508101000008</v>
      </c>
      <c r="F513" s="38" t="str">
        <f>VLOOKUP(D513,IMPORT_CLASE!$A$2:$B$45,2,FALSE)</f>
        <v>Gasolinas/Nafta</v>
      </c>
      <c r="G513" s="38" t="s">
        <v>75</v>
      </c>
      <c r="H513" s="38" t="str">
        <f t="shared" si="14"/>
        <v>01/5/2019</v>
      </c>
    </row>
    <row r="514" spans="1:8" ht="15">
      <c r="A514" s="38">
        <v>2019</v>
      </c>
      <c r="B514" s="38">
        <v>5</v>
      </c>
      <c r="C514" s="38" t="s">
        <v>78</v>
      </c>
      <c r="D514" s="8" t="str">
        <f t="shared" si="15"/>
        <v>Gasolina Motor</v>
      </c>
      <c r="E514" s="39">
        <v>0</v>
      </c>
      <c r="F514" s="38" t="str">
        <f>VLOOKUP(D514,IMPORT_CLASE!$A$2:$B$45,2,FALSE)</f>
        <v>Gasolinas/Nafta</v>
      </c>
      <c r="G514" s="38" t="s">
        <v>75</v>
      </c>
      <c r="H514" s="38" t="str">
        <f t="shared" si="14"/>
        <v>01/5/2019</v>
      </c>
    </row>
    <row r="515" spans="1:8" ht="15">
      <c r="A515" s="38">
        <v>2019</v>
      </c>
      <c r="B515" s="38">
        <v>5</v>
      </c>
      <c r="C515" s="38" t="s">
        <v>79</v>
      </c>
      <c r="D515" s="8" t="str">
        <f t="shared" si="15"/>
        <v>Gasolina de Aviación</v>
      </c>
      <c r="E515" s="39">
        <v>0</v>
      </c>
      <c r="F515" s="38" t="str">
        <f>VLOOKUP(D515,IMPORT_CLASE!$A$2:$B$45,2,FALSE)</f>
        <v>Gasolinas/Nafta</v>
      </c>
      <c r="G515" s="38" t="s">
        <v>75</v>
      </c>
      <c r="H515" s="38" t="str">
        <f t="shared" ref="H515:H578" si="16">"01/"&amp;B515&amp;"/"&amp;A515</f>
        <v>01/5/2019</v>
      </c>
    </row>
    <row r="516" spans="1:8" ht="15">
      <c r="A516" s="38">
        <v>2019</v>
      </c>
      <c r="B516" s="38">
        <v>5</v>
      </c>
      <c r="C516" s="38" t="s">
        <v>80</v>
      </c>
      <c r="D516" s="8" t="str">
        <f t="shared" ref="D516:D579" si="17">TRIM(C516)</f>
        <v>Turbo Jet A1 / Keroturbo</v>
      </c>
      <c r="E516" s="39">
        <v>320.83261475</v>
      </c>
      <c r="F516" s="38" t="str">
        <f>VLOOKUP(D516,IMPORT_CLASE!$A$2:$B$45,2,FALSE)</f>
        <v>Keroturbo</v>
      </c>
      <c r="G516" s="38" t="s">
        <v>75</v>
      </c>
      <c r="H516" s="38" t="str">
        <f t="shared" si="16"/>
        <v>01/5/2019</v>
      </c>
    </row>
    <row r="517" spans="1:8" ht="15">
      <c r="A517" s="38">
        <v>2019</v>
      </c>
      <c r="B517" s="38">
        <v>5</v>
      </c>
      <c r="C517" s="38" t="s">
        <v>81</v>
      </c>
      <c r="D517" s="8" t="str">
        <f t="shared" si="17"/>
        <v>Diesel 2 50 PPM</v>
      </c>
      <c r="E517" s="39">
        <v>1054.1952506099999</v>
      </c>
      <c r="F517" s="38" t="str">
        <f>VLOOKUP(D517,IMPORT_CLASE!$A$2:$B$45,2,FALSE)</f>
        <v>Diesel 2/DB5</v>
      </c>
      <c r="G517" s="38" t="s">
        <v>75</v>
      </c>
      <c r="H517" s="38" t="str">
        <f t="shared" si="16"/>
        <v>01/5/2019</v>
      </c>
    </row>
    <row r="518" spans="1:8" ht="15">
      <c r="A518" s="38">
        <v>2019</v>
      </c>
      <c r="B518" s="38">
        <v>5</v>
      </c>
      <c r="C518" s="38" t="s">
        <v>82</v>
      </c>
      <c r="D518" s="8" t="str">
        <f t="shared" si="17"/>
        <v>Diesel B5-50 PPM</v>
      </c>
      <c r="E518" s="39">
        <v>680.1348946600001</v>
      </c>
      <c r="F518" s="38" t="str">
        <f>VLOOKUP(D518,IMPORT_CLASE!$A$2:$B$45,2,FALSE)</f>
        <v>Diesel 2/DB5</v>
      </c>
      <c r="G518" s="38" t="s">
        <v>75</v>
      </c>
      <c r="H518" s="38" t="str">
        <f t="shared" si="16"/>
        <v>01/5/2019</v>
      </c>
    </row>
    <row r="519" spans="1:8" ht="15">
      <c r="A519" s="38">
        <v>2019</v>
      </c>
      <c r="B519" s="38">
        <v>5</v>
      </c>
      <c r="C519" s="38" t="s">
        <v>83</v>
      </c>
      <c r="D519" s="8" t="str">
        <f t="shared" si="17"/>
        <v>Solventes</v>
      </c>
      <c r="E519" s="39">
        <v>0.33085091905001496</v>
      </c>
      <c r="F519" s="38" t="str">
        <f>VLOOKUP(D519,IMPORT_CLASE!$A$2:$B$45,2,FALSE)</f>
        <v>Otros</v>
      </c>
      <c r="G519" s="38" t="s">
        <v>75</v>
      </c>
      <c r="H519" s="38" t="str">
        <f t="shared" si="16"/>
        <v>01/5/2019</v>
      </c>
    </row>
    <row r="520" spans="1:8" ht="15">
      <c r="A520" s="38">
        <v>2019</v>
      </c>
      <c r="B520" s="38">
        <v>5</v>
      </c>
      <c r="C520" s="38" t="s">
        <v>84</v>
      </c>
      <c r="D520" s="8" t="str">
        <f t="shared" si="17"/>
        <v>Etileno</v>
      </c>
      <c r="E520" s="39">
        <v>1.1322E-2</v>
      </c>
      <c r="F520" s="38" t="str">
        <f>VLOOKUP(D520,IMPORT_CLASE!$A$2:$B$45,2,FALSE)</f>
        <v>Otros</v>
      </c>
      <c r="G520" s="38" t="s">
        <v>75</v>
      </c>
      <c r="H520" s="38" t="str">
        <f t="shared" si="16"/>
        <v>01/5/2019</v>
      </c>
    </row>
    <row r="521" spans="1:8" ht="15">
      <c r="A521" s="38">
        <v>2019</v>
      </c>
      <c r="B521" s="38">
        <v>5</v>
      </c>
      <c r="C521" s="38" t="s">
        <v>85</v>
      </c>
      <c r="D521" s="8" t="str">
        <f t="shared" si="17"/>
        <v>Residuales</v>
      </c>
      <c r="E521" s="39">
        <v>0</v>
      </c>
      <c r="F521" s="38" t="str">
        <f>VLOOKUP(D521,IMPORT_CLASE!$A$2:$B$45,2,FALSE)</f>
        <v>Residuales</v>
      </c>
      <c r="G521" s="38" t="s">
        <v>75</v>
      </c>
      <c r="H521" s="38" t="str">
        <f t="shared" si="16"/>
        <v>01/5/2019</v>
      </c>
    </row>
    <row r="522" spans="1:8" ht="15">
      <c r="A522" s="38">
        <v>2019</v>
      </c>
      <c r="B522" s="38">
        <v>5</v>
      </c>
      <c r="C522" s="38" t="s">
        <v>47</v>
      </c>
      <c r="D522" s="8" t="str">
        <f t="shared" si="17"/>
        <v>Otros</v>
      </c>
      <c r="E522" s="39">
        <v>0</v>
      </c>
      <c r="F522" s="38" t="str">
        <f>VLOOKUP(D522,IMPORT_CLASE!$A$2:$B$45,2,FALSE)</f>
        <v>Otros</v>
      </c>
      <c r="G522" s="38" t="s">
        <v>75</v>
      </c>
      <c r="H522" s="38" t="str">
        <f t="shared" si="16"/>
        <v>01/5/2019</v>
      </c>
    </row>
    <row r="523" spans="1:8" ht="15">
      <c r="A523" s="38">
        <v>2019</v>
      </c>
      <c r="B523" s="38">
        <v>5</v>
      </c>
      <c r="C523" s="38" t="s">
        <v>32</v>
      </c>
      <c r="D523" s="8" t="str">
        <f t="shared" si="17"/>
        <v>Bases Lubricantes</v>
      </c>
      <c r="E523" s="39">
        <v>46.265734107420819</v>
      </c>
      <c r="F523" s="38" t="str">
        <f>VLOOKUP(D523,IMPORT_CLASE!$A$2:$B$45,2,FALSE)</f>
        <v>Bases, aceites y grasas lubricantes</v>
      </c>
      <c r="G523" s="38" t="s">
        <v>75</v>
      </c>
      <c r="H523" s="38" t="str">
        <f t="shared" si="16"/>
        <v>01/5/2019</v>
      </c>
    </row>
    <row r="524" spans="1:8" ht="15">
      <c r="A524" s="38">
        <v>2019</v>
      </c>
      <c r="B524" s="38">
        <v>5</v>
      </c>
      <c r="C524" s="38" t="s">
        <v>33</v>
      </c>
      <c r="D524" s="8" t="str">
        <f t="shared" si="17"/>
        <v>Aceites Lubricantes</v>
      </c>
      <c r="E524" s="39">
        <v>45.566817035648953</v>
      </c>
      <c r="F524" s="38" t="str">
        <f>VLOOKUP(D524,IMPORT_CLASE!$A$2:$B$45,2,FALSE)</f>
        <v>Bases, aceites y grasas lubricantes</v>
      </c>
      <c r="G524" s="38" t="s">
        <v>75</v>
      </c>
      <c r="H524" s="38" t="str">
        <f t="shared" si="16"/>
        <v>01/5/2019</v>
      </c>
    </row>
    <row r="525" spans="1:8" ht="15">
      <c r="A525" s="38">
        <v>2019</v>
      </c>
      <c r="B525" s="38">
        <v>5</v>
      </c>
      <c r="C525" s="38" t="s">
        <v>34</v>
      </c>
      <c r="D525" s="8" t="str">
        <f t="shared" si="17"/>
        <v>Grasas Lubricantes</v>
      </c>
      <c r="E525" s="39">
        <v>4.2204814983455154</v>
      </c>
      <c r="F525" s="38" t="str">
        <f>VLOOKUP(D525,IMPORT_CLASE!$A$2:$B$45,2,FALSE)</f>
        <v>Bases, aceites y grasas lubricantes</v>
      </c>
      <c r="G525" s="38" t="s">
        <v>75</v>
      </c>
      <c r="H525" s="38" t="str">
        <f t="shared" si="16"/>
        <v>01/5/2019</v>
      </c>
    </row>
    <row r="526" spans="1:8" ht="15">
      <c r="A526" s="38">
        <v>2019</v>
      </c>
      <c r="B526" s="38">
        <v>6</v>
      </c>
      <c r="C526" s="38" t="s">
        <v>74</v>
      </c>
      <c r="D526" s="8" t="str">
        <f t="shared" si="17"/>
        <v>Crudo</v>
      </c>
      <c r="E526" s="39">
        <v>3801.1393560699998</v>
      </c>
      <c r="F526" s="38" t="str">
        <f>VLOOKUP(D526,IMPORT_CLASE!$A$2:$B$45,2,FALSE)</f>
        <v>Petróleo</v>
      </c>
      <c r="G526" s="38" t="s">
        <v>75</v>
      </c>
      <c r="H526" s="38" t="str">
        <f t="shared" si="16"/>
        <v>01/6/2019</v>
      </c>
    </row>
    <row r="527" spans="1:8" ht="15">
      <c r="A527" s="38">
        <v>2019</v>
      </c>
      <c r="B527" s="38">
        <v>6</v>
      </c>
      <c r="C527" s="38" t="s">
        <v>36</v>
      </c>
      <c r="D527" s="8" t="str">
        <f t="shared" si="17"/>
        <v>GLP</v>
      </c>
      <c r="E527" s="39">
        <v>291.47281949000006</v>
      </c>
      <c r="F527" s="38" t="str">
        <f>VLOOKUP(D527,IMPORT_CLASE!$A$2:$B$45,2,FALSE)</f>
        <v>GLP/Propano/Butano</v>
      </c>
      <c r="G527" s="38" t="s">
        <v>75</v>
      </c>
      <c r="H527" s="38" t="str">
        <f t="shared" si="16"/>
        <v>01/6/2019</v>
      </c>
    </row>
    <row r="528" spans="1:8" ht="15">
      <c r="A528" s="38">
        <v>2019</v>
      </c>
      <c r="B528" s="38">
        <v>6</v>
      </c>
      <c r="C528" s="38" t="s">
        <v>37</v>
      </c>
      <c r="D528" s="8" t="str">
        <f t="shared" si="17"/>
        <v>Butano</v>
      </c>
      <c r="E528" s="39">
        <v>0</v>
      </c>
      <c r="F528" s="38" t="str">
        <f>VLOOKUP(D528,IMPORT_CLASE!$A$2:$B$45,2,FALSE)</f>
        <v>GLP/Propano/Butano</v>
      </c>
      <c r="G528" s="38" t="s">
        <v>75</v>
      </c>
      <c r="H528" s="38" t="str">
        <f t="shared" si="16"/>
        <v>01/6/2019</v>
      </c>
    </row>
    <row r="529" spans="1:8" ht="15">
      <c r="A529" s="38">
        <v>2019</v>
      </c>
      <c r="B529" s="38">
        <v>6</v>
      </c>
      <c r="C529" s="38" t="s">
        <v>38</v>
      </c>
      <c r="D529" s="8" t="str">
        <f t="shared" si="17"/>
        <v>Propano</v>
      </c>
      <c r="E529" s="39">
        <v>0</v>
      </c>
      <c r="F529" s="38" t="str">
        <f>VLOOKUP(D529,IMPORT_CLASE!$A$2:$B$45,2,FALSE)</f>
        <v>GLP/Propano/Butano</v>
      </c>
      <c r="G529" s="38" t="s">
        <v>75</v>
      </c>
      <c r="H529" s="38" t="str">
        <f t="shared" si="16"/>
        <v>01/6/2019</v>
      </c>
    </row>
    <row r="530" spans="1:8" ht="15">
      <c r="A530" s="38">
        <v>2019</v>
      </c>
      <c r="B530" s="38">
        <v>6</v>
      </c>
      <c r="C530" s="38" t="s">
        <v>76</v>
      </c>
      <c r="D530" s="8" t="str">
        <f t="shared" si="17"/>
        <v>HOGBS</v>
      </c>
      <c r="E530" s="39">
        <v>82.695523179999995</v>
      </c>
      <c r="F530" s="38" t="str">
        <f>VLOOKUP(D530,IMPORT_CLASE!$A$2:$B$45,2,FALSE)</f>
        <v>Gasolinas/Nafta</v>
      </c>
      <c r="G530" s="38" t="s">
        <v>75</v>
      </c>
      <c r="H530" s="38" t="str">
        <f t="shared" si="16"/>
        <v>01/6/2019</v>
      </c>
    </row>
    <row r="531" spans="1:8" ht="15">
      <c r="A531" s="38">
        <v>2019</v>
      </c>
      <c r="B531" s="38">
        <v>6</v>
      </c>
      <c r="C531" s="38" t="s">
        <v>86</v>
      </c>
      <c r="D531" s="8" t="str">
        <f t="shared" si="17"/>
        <v>Nafta Craqueada / Gasolinas</v>
      </c>
      <c r="E531" s="39">
        <v>534.34826870000006</v>
      </c>
      <c r="F531" s="38" t="str">
        <f>VLOOKUP(D531,IMPORT_CLASE!$A$2:$B$45,2,FALSE)</f>
        <v>Gasolinas/Nafta</v>
      </c>
      <c r="G531" s="38" t="s">
        <v>75</v>
      </c>
      <c r="H531" s="38" t="str">
        <f t="shared" si="16"/>
        <v>01/6/2019</v>
      </c>
    </row>
    <row r="532" spans="1:8" ht="15">
      <c r="A532" s="38">
        <v>2019</v>
      </c>
      <c r="B532" s="38">
        <v>6</v>
      </c>
      <c r="C532" s="38" t="s">
        <v>78</v>
      </c>
      <c r="D532" s="8" t="str">
        <f t="shared" si="17"/>
        <v>Gasolina Motor</v>
      </c>
      <c r="E532" s="39">
        <v>0</v>
      </c>
      <c r="F532" s="38" t="str">
        <f>VLOOKUP(D532,IMPORT_CLASE!$A$2:$B$45,2,FALSE)</f>
        <v>Gasolinas/Nafta</v>
      </c>
      <c r="G532" s="38" t="s">
        <v>75</v>
      </c>
      <c r="H532" s="38" t="str">
        <f t="shared" si="16"/>
        <v>01/6/2019</v>
      </c>
    </row>
    <row r="533" spans="1:8" ht="15">
      <c r="A533" s="38">
        <v>2019</v>
      </c>
      <c r="B533" s="38">
        <v>6</v>
      </c>
      <c r="C533" s="38" t="s">
        <v>79</v>
      </c>
      <c r="D533" s="8" t="str">
        <f t="shared" si="17"/>
        <v>Gasolina de Aviación</v>
      </c>
      <c r="E533" s="39">
        <v>0</v>
      </c>
      <c r="F533" s="38" t="str">
        <f>VLOOKUP(D533,IMPORT_CLASE!$A$2:$B$45,2,FALSE)</f>
        <v>Gasolinas/Nafta</v>
      </c>
      <c r="G533" s="38" t="s">
        <v>75</v>
      </c>
      <c r="H533" s="38" t="str">
        <f t="shared" si="16"/>
        <v>01/6/2019</v>
      </c>
    </row>
    <row r="534" spans="1:8" ht="15">
      <c r="A534" s="38">
        <v>2019</v>
      </c>
      <c r="B534" s="38">
        <v>6</v>
      </c>
      <c r="C534" s="38" t="s">
        <v>80</v>
      </c>
      <c r="D534" s="8" t="str">
        <f t="shared" si="17"/>
        <v>Turbo Jet A1 / Keroturbo</v>
      </c>
      <c r="E534" s="39">
        <v>200.0060234</v>
      </c>
      <c r="F534" s="38" t="str">
        <f>VLOOKUP(D534,IMPORT_CLASE!$A$2:$B$45,2,FALSE)</f>
        <v>Keroturbo</v>
      </c>
      <c r="G534" s="38" t="s">
        <v>75</v>
      </c>
      <c r="H534" s="38" t="str">
        <f t="shared" si="16"/>
        <v>01/6/2019</v>
      </c>
    </row>
    <row r="535" spans="1:8" ht="15">
      <c r="A535" s="38">
        <v>2019</v>
      </c>
      <c r="B535" s="38">
        <v>6</v>
      </c>
      <c r="C535" s="38" t="s">
        <v>81</v>
      </c>
      <c r="D535" s="8" t="str">
        <f t="shared" si="17"/>
        <v>Diesel 2 50 PPM</v>
      </c>
      <c r="E535" s="39">
        <v>1183.7213270999998</v>
      </c>
      <c r="F535" s="38" t="str">
        <f>VLOOKUP(D535,IMPORT_CLASE!$A$2:$B$45,2,FALSE)</f>
        <v>Diesel 2/DB5</v>
      </c>
      <c r="G535" s="38" t="s">
        <v>75</v>
      </c>
      <c r="H535" s="38" t="str">
        <f t="shared" si="16"/>
        <v>01/6/2019</v>
      </c>
    </row>
    <row r="536" spans="1:8" ht="15">
      <c r="A536" s="38">
        <v>2019</v>
      </c>
      <c r="B536" s="38">
        <v>6</v>
      </c>
      <c r="C536" s="38" t="s">
        <v>82</v>
      </c>
      <c r="D536" s="8" t="str">
        <f t="shared" si="17"/>
        <v>Diesel B5-50 PPM</v>
      </c>
      <c r="E536" s="39">
        <v>945.04822060000004</v>
      </c>
      <c r="F536" s="38" t="str">
        <f>VLOOKUP(D536,IMPORT_CLASE!$A$2:$B$45,2,FALSE)</f>
        <v>Diesel 2/DB5</v>
      </c>
      <c r="G536" s="38" t="s">
        <v>75</v>
      </c>
      <c r="H536" s="38" t="str">
        <f t="shared" si="16"/>
        <v>01/6/2019</v>
      </c>
    </row>
    <row r="537" spans="1:8" ht="15">
      <c r="A537" s="38">
        <v>2019</v>
      </c>
      <c r="B537" s="38">
        <v>6</v>
      </c>
      <c r="C537" s="38" t="s">
        <v>83</v>
      </c>
      <c r="D537" s="8" t="str">
        <f t="shared" si="17"/>
        <v>Solventes</v>
      </c>
      <c r="E537" s="39">
        <v>1.1492474919616655</v>
      </c>
      <c r="F537" s="38" t="str">
        <f>VLOOKUP(D537,IMPORT_CLASE!$A$2:$B$45,2,FALSE)</f>
        <v>Otros</v>
      </c>
      <c r="G537" s="38" t="s">
        <v>75</v>
      </c>
      <c r="H537" s="38" t="str">
        <f t="shared" si="16"/>
        <v>01/6/2019</v>
      </c>
    </row>
    <row r="538" spans="1:8" ht="15">
      <c r="A538" s="38">
        <v>2019</v>
      </c>
      <c r="B538" s="38">
        <v>6</v>
      </c>
      <c r="C538" s="38" t="s">
        <v>84</v>
      </c>
      <c r="D538" s="8" t="str">
        <f t="shared" si="17"/>
        <v>Etileno</v>
      </c>
      <c r="E538" s="39">
        <v>0</v>
      </c>
      <c r="F538" s="38" t="str">
        <f>VLOOKUP(D538,IMPORT_CLASE!$A$2:$B$45,2,FALSE)</f>
        <v>Otros</v>
      </c>
      <c r="G538" s="38" t="s">
        <v>75</v>
      </c>
      <c r="H538" s="38" t="str">
        <f t="shared" si="16"/>
        <v>01/6/2019</v>
      </c>
    </row>
    <row r="539" spans="1:8" ht="15">
      <c r="A539" s="38">
        <v>2019</v>
      </c>
      <c r="B539" s="38">
        <v>6</v>
      </c>
      <c r="C539" s="38" t="s">
        <v>85</v>
      </c>
      <c r="D539" s="8" t="str">
        <f t="shared" si="17"/>
        <v>Residuales</v>
      </c>
      <c r="E539" s="39">
        <v>0</v>
      </c>
      <c r="F539" s="38" t="str">
        <f>VLOOKUP(D539,IMPORT_CLASE!$A$2:$B$45,2,FALSE)</f>
        <v>Residuales</v>
      </c>
      <c r="G539" s="38" t="s">
        <v>75</v>
      </c>
      <c r="H539" s="38" t="str">
        <f t="shared" si="16"/>
        <v>01/6/2019</v>
      </c>
    </row>
    <row r="540" spans="1:8" ht="15">
      <c r="A540" s="38">
        <v>2019</v>
      </c>
      <c r="B540" s="38">
        <v>6</v>
      </c>
      <c r="C540" s="38" t="s">
        <v>47</v>
      </c>
      <c r="D540" s="8" t="str">
        <f t="shared" si="17"/>
        <v>Otros</v>
      </c>
      <c r="E540" s="39">
        <f>102.72650622+0.29881903</f>
        <v>103.02532525000001</v>
      </c>
      <c r="F540" s="38" t="str">
        <f>VLOOKUP(D540,IMPORT_CLASE!$A$2:$B$45,2,FALSE)</f>
        <v>Otros</v>
      </c>
      <c r="G540" s="38" t="s">
        <v>75</v>
      </c>
      <c r="H540" s="38" t="str">
        <f t="shared" si="16"/>
        <v>01/6/2019</v>
      </c>
    </row>
    <row r="541" spans="1:8" ht="15">
      <c r="A541" s="38">
        <v>2019</v>
      </c>
      <c r="B541" s="38">
        <v>6</v>
      </c>
      <c r="C541" s="38" t="s">
        <v>32</v>
      </c>
      <c r="D541" s="8" t="str">
        <f t="shared" si="17"/>
        <v>Bases Lubricantes</v>
      </c>
      <c r="E541" s="39">
        <v>66.338591177906977</v>
      </c>
      <c r="F541" s="38" t="str">
        <f>VLOOKUP(D541,IMPORT_CLASE!$A$2:$B$45,2,FALSE)</f>
        <v>Bases, aceites y grasas lubricantes</v>
      </c>
      <c r="G541" s="38" t="s">
        <v>75</v>
      </c>
      <c r="H541" s="38" t="str">
        <f t="shared" si="16"/>
        <v>01/6/2019</v>
      </c>
    </row>
    <row r="542" spans="1:8" ht="15">
      <c r="A542" s="38">
        <v>2019</v>
      </c>
      <c r="B542" s="38">
        <v>6</v>
      </c>
      <c r="C542" s="38" t="s">
        <v>33</v>
      </c>
      <c r="D542" s="8" t="str">
        <f t="shared" si="17"/>
        <v>Aceites Lubricantes</v>
      </c>
      <c r="E542" s="39">
        <v>39.6917135707154</v>
      </c>
      <c r="F542" s="38" t="str">
        <f>VLOOKUP(D542,IMPORT_CLASE!$A$2:$B$45,2,FALSE)</f>
        <v>Bases, aceites y grasas lubricantes</v>
      </c>
      <c r="G542" s="38" t="s">
        <v>75</v>
      </c>
      <c r="H542" s="38" t="str">
        <f t="shared" si="16"/>
        <v>01/6/2019</v>
      </c>
    </row>
    <row r="543" spans="1:8" ht="15">
      <c r="A543" s="38">
        <v>2019</v>
      </c>
      <c r="B543" s="38">
        <v>6</v>
      </c>
      <c r="C543" s="38" t="s">
        <v>34</v>
      </c>
      <c r="D543" s="8" t="str">
        <f t="shared" si="17"/>
        <v>Grasas Lubricantes</v>
      </c>
      <c r="E543" s="39">
        <v>2.4171545782170543</v>
      </c>
      <c r="F543" s="38" t="str">
        <f>VLOOKUP(D543,IMPORT_CLASE!$A$2:$B$45,2,FALSE)</f>
        <v>Bases, aceites y grasas lubricantes</v>
      </c>
      <c r="G543" s="38" t="s">
        <v>75</v>
      </c>
      <c r="H543" s="38" t="str">
        <f t="shared" si="16"/>
        <v>01/6/2019</v>
      </c>
    </row>
    <row r="544" spans="1:8" ht="15">
      <c r="A544" s="38">
        <v>2019</v>
      </c>
      <c r="B544" s="38">
        <v>7</v>
      </c>
      <c r="C544" s="38" t="s">
        <v>74</v>
      </c>
      <c r="D544" s="8" t="str">
        <f t="shared" si="17"/>
        <v>Crudo</v>
      </c>
      <c r="E544" s="39">
        <v>2691.0124882500004</v>
      </c>
      <c r="F544" s="38" t="str">
        <f>VLOOKUP(D544,IMPORT_CLASE!$A$2:$B$45,2,FALSE)</f>
        <v>Petróleo</v>
      </c>
      <c r="G544" s="38" t="s">
        <v>75</v>
      </c>
      <c r="H544" s="38" t="str">
        <f t="shared" si="16"/>
        <v>01/7/2019</v>
      </c>
    </row>
    <row r="545" spans="1:8" ht="15">
      <c r="A545" s="38">
        <v>2019</v>
      </c>
      <c r="B545" s="38">
        <v>7</v>
      </c>
      <c r="C545" s="38" t="s">
        <v>36</v>
      </c>
      <c r="D545" s="8" t="str">
        <f t="shared" si="17"/>
        <v>GLP</v>
      </c>
      <c r="E545" s="39">
        <v>613.15423828999997</v>
      </c>
      <c r="F545" s="38" t="str">
        <f>VLOOKUP(D545,IMPORT_CLASE!$A$2:$B$45,2,FALSE)</f>
        <v>GLP/Propano/Butano</v>
      </c>
      <c r="G545" s="38" t="s">
        <v>75</v>
      </c>
      <c r="H545" s="38" t="str">
        <f t="shared" si="16"/>
        <v>01/7/2019</v>
      </c>
    </row>
    <row r="546" spans="1:8" ht="15">
      <c r="A546" s="38">
        <v>2019</v>
      </c>
      <c r="B546" s="38">
        <v>7</v>
      </c>
      <c r="C546" s="38" t="s">
        <v>37</v>
      </c>
      <c r="D546" s="8" t="str">
        <f t="shared" si="17"/>
        <v>Butano</v>
      </c>
      <c r="E546" s="39">
        <v>0</v>
      </c>
      <c r="F546" s="38" t="str">
        <f>VLOOKUP(D546,IMPORT_CLASE!$A$2:$B$45,2,FALSE)</f>
        <v>GLP/Propano/Butano</v>
      </c>
      <c r="G546" s="38" t="s">
        <v>75</v>
      </c>
      <c r="H546" s="38" t="str">
        <f t="shared" si="16"/>
        <v>01/7/2019</v>
      </c>
    </row>
    <row r="547" spans="1:8" ht="15">
      <c r="A547" s="38">
        <v>2019</v>
      </c>
      <c r="B547" s="38">
        <v>7</v>
      </c>
      <c r="C547" s="38" t="s">
        <v>38</v>
      </c>
      <c r="D547" s="8" t="str">
        <f t="shared" si="17"/>
        <v>Propano</v>
      </c>
      <c r="E547" s="39">
        <v>0</v>
      </c>
      <c r="F547" s="38" t="str">
        <f>VLOOKUP(D547,IMPORT_CLASE!$A$2:$B$45,2,FALSE)</f>
        <v>GLP/Propano/Butano</v>
      </c>
      <c r="G547" s="38" t="s">
        <v>75</v>
      </c>
      <c r="H547" s="38" t="str">
        <f t="shared" si="16"/>
        <v>01/7/2019</v>
      </c>
    </row>
    <row r="548" spans="1:8" ht="15">
      <c r="A548" s="38">
        <v>2019</v>
      </c>
      <c r="B548" s="38">
        <v>7</v>
      </c>
      <c r="C548" s="38" t="s">
        <v>76</v>
      </c>
      <c r="D548" s="8" t="str">
        <f t="shared" si="17"/>
        <v>HOGBS</v>
      </c>
      <c r="E548" s="39">
        <v>0</v>
      </c>
      <c r="F548" s="38" t="str">
        <f>VLOOKUP(D548,IMPORT_CLASE!$A$2:$B$45,2,FALSE)</f>
        <v>Gasolinas/Nafta</v>
      </c>
      <c r="G548" s="38" t="s">
        <v>75</v>
      </c>
      <c r="H548" s="38" t="str">
        <f t="shared" si="16"/>
        <v>01/7/2019</v>
      </c>
    </row>
    <row r="549" spans="1:8" ht="15">
      <c r="A549" s="38">
        <v>2019</v>
      </c>
      <c r="B549" s="38">
        <v>7</v>
      </c>
      <c r="C549" s="38" t="s">
        <v>86</v>
      </c>
      <c r="D549" s="8" t="str">
        <f t="shared" si="17"/>
        <v>Nafta Craqueada / Gasolinas</v>
      </c>
      <c r="E549" s="39">
        <v>252.15787268</v>
      </c>
      <c r="F549" s="38" t="str">
        <f>VLOOKUP(D549,IMPORT_CLASE!$A$2:$B$45,2,FALSE)</f>
        <v>Gasolinas/Nafta</v>
      </c>
      <c r="G549" s="38" t="s">
        <v>75</v>
      </c>
      <c r="H549" s="38" t="str">
        <f t="shared" si="16"/>
        <v>01/7/2019</v>
      </c>
    </row>
    <row r="550" spans="1:8" ht="15">
      <c r="A550" s="38">
        <v>2019</v>
      </c>
      <c r="B550" s="38">
        <v>7</v>
      </c>
      <c r="C550" s="38" t="s">
        <v>78</v>
      </c>
      <c r="D550" s="8" t="str">
        <f t="shared" si="17"/>
        <v>Gasolina Motor</v>
      </c>
      <c r="E550" s="39">
        <v>0</v>
      </c>
      <c r="F550" s="38" t="str">
        <f>VLOOKUP(D550,IMPORT_CLASE!$A$2:$B$45,2,FALSE)</f>
        <v>Gasolinas/Nafta</v>
      </c>
      <c r="G550" s="38" t="s">
        <v>75</v>
      </c>
      <c r="H550" s="38" t="str">
        <f t="shared" si="16"/>
        <v>01/7/2019</v>
      </c>
    </row>
    <row r="551" spans="1:8" ht="15">
      <c r="A551" s="38">
        <v>2019</v>
      </c>
      <c r="B551" s="38">
        <v>7</v>
      </c>
      <c r="C551" s="38" t="s">
        <v>79</v>
      </c>
      <c r="D551" s="8" t="str">
        <f t="shared" si="17"/>
        <v>Gasolina de Aviación</v>
      </c>
      <c r="E551" s="39">
        <v>0</v>
      </c>
      <c r="F551" s="38" t="str">
        <f>VLOOKUP(D551,IMPORT_CLASE!$A$2:$B$45,2,FALSE)</f>
        <v>Gasolinas/Nafta</v>
      </c>
      <c r="G551" s="38" t="s">
        <v>75</v>
      </c>
      <c r="H551" s="38" t="str">
        <f t="shared" si="16"/>
        <v>01/7/2019</v>
      </c>
    </row>
    <row r="552" spans="1:8" ht="15">
      <c r="A552" s="38">
        <v>2019</v>
      </c>
      <c r="B552" s="38">
        <v>7</v>
      </c>
      <c r="C552" s="38" t="s">
        <v>80</v>
      </c>
      <c r="D552" s="8" t="str">
        <f t="shared" si="17"/>
        <v>Turbo Jet A1 / Keroturbo</v>
      </c>
      <c r="E552" s="39">
        <v>322.92884531000004</v>
      </c>
      <c r="F552" s="38" t="str">
        <f>VLOOKUP(D552,IMPORT_CLASE!$A$2:$B$45,2,FALSE)</f>
        <v>Keroturbo</v>
      </c>
      <c r="G552" s="38" t="s">
        <v>75</v>
      </c>
      <c r="H552" s="38" t="str">
        <f t="shared" si="16"/>
        <v>01/7/2019</v>
      </c>
    </row>
    <row r="553" spans="1:8" ht="15">
      <c r="A553" s="38">
        <v>2019</v>
      </c>
      <c r="B553" s="38">
        <v>7</v>
      </c>
      <c r="C553" s="38" t="s">
        <v>81</v>
      </c>
      <c r="D553" s="8" t="str">
        <f t="shared" si="17"/>
        <v>Diesel 2 50 PPM</v>
      </c>
      <c r="E553" s="39">
        <v>1248.3463533099998</v>
      </c>
      <c r="F553" s="38" t="str">
        <f>VLOOKUP(D553,IMPORT_CLASE!$A$2:$B$45,2,FALSE)</f>
        <v>Diesel 2/DB5</v>
      </c>
      <c r="G553" s="38" t="s">
        <v>75</v>
      </c>
      <c r="H553" s="38" t="str">
        <f t="shared" si="16"/>
        <v>01/7/2019</v>
      </c>
    </row>
    <row r="554" spans="1:8" ht="15">
      <c r="A554" s="38">
        <v>2019</v>
      </c>
      <c r="B554" s="38">
        <v>7</v>
      </c>
      <c r="C554" s="38" t="s">
        <v>82</v>
      </c>
      <c r="D554" s="8" t="str">
        <f t="shared" si="17"/>
        <v>Diesel B5-50 PPM</v>
      </c>
      <c r="E554" s="39">
        <v>763.66356608000001</v>
      </c>
      <c r="F554" s="38" t="str">
        <f>VLOOKUP(D554,IMPORT_CLASE!$A$2:$B$45,2,FALSE)</f>
        <v>Diesel 2/DB5</v>
      </c>
      <c r="G554" s="38" t="s">
        <v>75</v>
      </c>
      <c r="H554" s="38" t="str">
        <f t="shared" si="16"/>
        <v>01/7/2019</v>
      </c>
    </row>
    <row r="555" spans="1:8" ht="15">
      <c r="A555" s="38">
        <v>2019</v>
      </c>
      <c r="B555" s="38">
        <v>7</v>
      </c>
      <c r="C555" s="38" t="s">
        <v>83</v>
      </c>
      <c r="D555" s="8" t="str">
        <f t="shared" si="17"/>
        <v>Solventes</v>
      </c>
      <c r="E555" s="39">
        <v>9.2007659863803521</v>
      </c>
      <c r="F555" s="38" t="str">
        <f>VLOOKUP(D555,IMPORT_CLASE!$A$2:$B$45,2,FALSE)</f>
        <v>Otros</v>
      </c>
      <c r="G555" s="38" t="s">
        <v>75</v>
      </c>
      <c r="H555" s="38" t="str">
        <f t="shared" si="16"/>
        <v>01/7/2019</v>
      </c>
    </row>
    <row r="556" spans="1:8" ht="15">
      <c r="A556" s="38">
        <v>2019</v>
      </c>
      <c r="B556" s="38">
        <v>7</v>
      </c>
      <c r="C556" s="38" t="s">
        <v>84</v>
      </c>
      <c r="D556" s="8" t="str">
        <f t="shared" si="17"/>
        <v>Etileno</v>
      </c>
      <c r="E556" s="39">
        <v>1.258E-3</v>
      </c>
      <c r="F556" s="38" t="str">
        <f>VLOOKUP(D556,IMPORT_CLASE!$A$2:$B$45,2,FALSE)</f>
        <v>Otros</v>
      </c>
      <c r="G556" s="38" t="s">
        <v>75</v>
      </c>
      <c r="H556" s="38" t="str">
        <f t="shared" si="16"/>
        <v>01/7/2019</v>
      </c>
    </row>
    <row r="557" spans="1:8" ht="15">
      <c r="A557" s="38">
        <v>2019</v>
      </c>
      <c r="B557" s="38">
        <v>7</v>
      </c>
      <c r="C557" s="38" t="s">
        <v>85</v>
      </c>
      <c r="D557" s="8" t="str">
        <f t="shared" si="17"/>
        <v>Residuales</v>
      </c>
      <c r="E557" s="39">
        <v>0</v>
      </c>
      <c r="F557" s="38" t="str">
        <f>VLOOKUP(D557,IMPORT_CLASE!$A$2:$B$45,2,FALSE)</f>
        <v>Residuales</v>
      </c>
      <c r="G557" s="38" t="s">
        <v>75</v>
      </c>
      <c r="H557" s="38" t="str">
        <f t="shared" si="16"/>
        <v>01/7/2019</v>
      </c>
    </row>
    <row r="558" spans="1:8" ht="15">
      <c r="A558" s="38">
        <v>2019</v>
      </c>
      <c r="B558" s="38">
        <v>7</v>
      </c>
      <c r="C558" s="38" t="s">
        <v>47</v>
      </c>
      <c r="D558" s="8" t="str">
        <f t="shared" si="17"/>
        <v>Otros</v>
      </c>
      <c r="E558" s="39">
        <v>0.15050712000000002</v>
      </c>
      <c r="F558" s="38" t="str">
        <f>VLOOKUP(D558,IMPORT_CLASE!$A$2:$B$45,2,FALSE)</f>
        <v>Otros</v>
      </c>
      <c r="G558" s="38" t="s">
        <v>75</v>
      </c>
      <c r="H558" s="38" t="str">
        <f t="shared" si="16"/>
        <v>01/7/2019</v>
      </c>
    </row>
    <row r="559" spans="1:8" ht="15">
      <c r="A559" s="38">
        <v>2019</v>
      </c>
      <c r="B559" s="38">
        <v>7</v>
      </c>
      <c r="C559" s="38" t="s">
        <v>32</v>
      </c>
      <c r="D559" s="8" t="str">
        <f t="shared" si="17"/>
        <v>Bases Lubricantes</v>
      </c>
      <c r="E559" s="39">
        <v>64.084940518035438</v>
      </c>
      <c r="F559" s="38" t="str">
        <f>VLOOKUP(D559,IMPORT_CLASE!$A$2:$B$45,2,FALSE)</f>
        <v>Bases, aceites y grasas lubricantes</v>
      </c>
      <c r="G559" s="38" t="s">
        <v>75</v>
      </c>
      <c r="H559" s="38" t="str">
        <f t="shared" si="16"/>
        <v>01/7/2019</v>
      </c>
    </row>
    <row r="560" spans="1:8" ht="15">
      <c r="A560" s="38">
        <v>2019</v>
      </c>
      <c r="B560" s="38">
        <v>7</v>
      </c>
      <c r="C560" s="38" t="s">
        <v>33</v>
      </c>
      <c r="D560" s="8" t="str">
        <f t="shared" si="17"/>
        <v>Aceites Lubricantes</v>
      </c>
      <c r="E560" s="39">
        <v>63.939882680662258</v>
      </c>
      <c r="F560" s="38" t="str">
        <f>VLOOKUP(D560,IMPORT_CLASE!$A$2:$B$45,2,FALSE)</f>
        <v>Bases, aceites y grasas lubricantes</v>
      </c>
      <c r="G560" s="38" t="s">
        <v>75</v>
      </c>
      <c r="H560" s="38" t="str">
        <f t="shared" si="16"/>
        <v>01/7/2019</v>
      </c>
    </row>
    <row r="561" spans="1:8" ht="15">
      <c r="A561" s="38">
        <v>2019</v>
      </c>
      <c r="B561" s="38">
        <v>7</v>
      </c>
      <c r="C561" s="38" t="s">
        <v>34</v>
      </c>
      <c r="D561" s="8" t="str">
        <f t="shared" si="17"/>
        <v>Grasas Lubricantes</v>
      </c>
      <c r="E561" s="39">
        <v>2.1361345732834995</v>
      </c>
      <c r="F561" s="38" t="str">
        <f>VLOOKUP(D561,IMPORT_CLASE!$A$2:$B$45,2,FALSE)</f>
        <v>Bases, aceites y grasas lubricantes</v>
      </c>
      <c r="G561" s="38" t="s">
        <v>75</v>
      </c>
      <c r="H561" s="38" t="str">
        <f t="shared" si="16"/>
        <v>01/7/2019</v>
      </c>
    </row>
    <row r="562" spans="1:8" ht="15">
      <c r="A562" s="38">
        <v>2019</v>
      </c>
      <c r="B562" s="38">
        <v>8</v>
      </c>
      <c r="C562" s="38" t="s">
        <v>74</v>
      </c>
      <c r="D562" s="8" t="str">
        <f t="shared" si="17"/>
        <v>Crudo</v>
      </c>
      <c r="E562" s="39">
        <v>2691.0124882500004</v>
      </c>
      <c r="F562" s="38" t="str">
        <f>VLOOKUP(D562,IMPORT_CLASE!$A$2:$B$45,2,FALSE)</f>
        <v>Petróleo</v>
      </c>
      <c r="G562" s="38" t="s">
        <v>75</v>
      </c>
      <c r="H562" s="38" t="str">
        <f t="shared" si="16"/>
        <v>01/8/2019</v>
      </c>
    </row>
    <row r="563" spans="1:8" ht="15">
      <c r="A563" s="38">
        <v>2019</v>
      </c>
      <c r="B563" s="38">
        <v>8</v>
      </c>
      <c r="C563" s="38" t="s">
        <v>36</v>
      </c>
      <c r="D563" s="8" t="str">
        <f t="shared" si="17"/>
        <v>GLP</v>
      </c>
      <c r="E563" s="39">
        <v>613.15423828999997</v>
      </c>
      <c r="F563" s="38" t="str">
        <f>VLOOKUP(D563,IMPORT_CLASE!$A$2:$B$45,2,FALSE)</f>
        <v>GLP/Propano/Butano</v>
      </c>
      <c r="G563" s="38" t="s">
        <v>75</v>
      </c>
      <c r="H563" s="38" t="str">
        <f t="shared" si="16"/>
        <v>01/8/2019</v>
      </c>
    </row>
    <row r="564" spans="1:8" ht="15">
      <c r="A564" s="38">
        <v>2019</v>
      </c>
      <c r="B564" s="38">
        <v>8</v>
      </c>
      <c r="C564" s="38" t="s">
        <v>37</v>
      </c>
      <c r="D564" s="8" t="str">
        <f t="shared" si="17"/>
        <v>Butano</v>
      </c>
      <c r="E564" s="39">
        <v>0</v>
      </c>
      <c r="F564" s="38" t="str">
        <f>VLOOKUP(D564,IMPORT_CLASE!$A$2:$B$45,2,FALSE)</f>
        <v>GLP/Propano/Butano</v>
      </c>
      <c r="G564" s="38" t="s">
        <v>75</v>
      </c>
      <c r="H564" s="38" t="str">
        <f t="shared" si="16"/>
        <v>01/8/2019</v>
      </c>
    </row>
    <row r="565" spans="1:8" ht="15">
      <c r="A565" s="38">
        <v>2019</v>
      </c>
      <c r="B565" s="38">
        <v>8</v>
      </c>
      <c r="C565" s="38" t="s">
        <v>38</v>
      </c>
      <c r="D565" s="8" t="str">
        <f t="shared" si="17"/>
        <v>Propano</v>
      </c>
      <c r="E565" s="39">
        <v>0</v>
      </c>
      <c r="F565" s="38" t="str">
        <f>VLOOKUP(D565,IMPORT_CLASE!$A$2:$B$45,2,FALSE)</f>
        <v>GLP/Propano/Butano</v>
      </c>
      <c r="G565" s="38" t="s">
        <v>75</v>
      </c>
      <c r="H565" s="38" t="str">
        <f t="shared" si="16"/>
        <v>01/8/2019</v>
      </c>
    </row>
    <row r="566" spans="1:8" ht="15">
      <c r="A566" s="38">
        <v>2019</v>
      </c>
      <c r="B566" s="38">
        <v>8</v>
      </c>
      <c r="C566" s="38" t="s">
        <v>76</v>
      </c>
      <c r="D566" s="8" t="str">
        <f t="shared" si="17"/>
        <v>HOGBS</v>
      </c>
      <c r="E566" s="39">
        <v>0</v>
      </c>
      <c r="F566" s="38" t="str">
        <f>VLOOKUP(D566,IMPORT_CLASE!$A$2:$B$45,2,FALSE)</f>
        <v>Gasolinas/Nafta</v>
      </c>
      <c r="G566" s="38" t="s">
        <v>75</v>
      </c>
      <c r="H566" s="38" t="str">
        <f t="shared" si="16"/>
        <v>01/8/2019</v>
      </c>
    </row>
    <row r="567" spans="1:8" ht="15">
      <c r="A567" s="38">
        <v>2019</v>
      </c>
      <c r="B567" s="38">
        <v>8</v>
      </c>
      <c r="C567" s="38" t="s">
        <v>86</v>
      </c>
      <c r="D567" s="8" t="str">
        <f t="shared" si="17"/>
        <v>Nafta Craqueada / Gasolinas</v>
      </c>
      <c r="E567" s="39">
        <v>252.15787268</v>
      </c>
      <c r="F567" s="38" t="str">
        <f>VLOOKUP(D567,IMPORT_CLASE!$A$2:$B$45,2,FALSE)</f>
        <v>Gasolinas/Nafta</v>
      </c>
      <c r="G567" s="38" t="s">
        <v>75</v>
      </c>
      <c r="H567" s="38" t="str">
        <f t="shared" si="16"/>
        <v>01/8/2019</v>
      </c>
    </row>
    <row r="568" spans="1:8" ht="15">
      <c r="A568" s="38">
        <v>2019</v>
      </c>
      <c r="B568" s="38">
        <v>8</v>
      </c>
      <c r="C568" s="38" t="s">
        <v>78</v>
      </c>
      <c r="D568" s="8" t="str">
        <f t="shared" si="17"/>
        <v>Gasolina Motor</v>
      </c>
      <c r="E568" s="39">
        <v>0</v>
      </c>
      <c r="F568" s="38" t="str">
        <f>VLOOKUP(D568,IMPORT_CLASE!$A$2:$B$45,2,FALSE)</f>
        <v>Gasolinas/Nafta</v>
      </c>
      <c r="G568" s="38" t="s">
        <v>75</v>
      </c>
      <c r="H568" s="38" t="str">
        <f t="shared" si="16"/>
        <v>01/8/2019</v>
      </c>
    </row>
    <row r="569" spans="1:8" ht="15">
      <c r="A569" s="38">
        <v>2019</v>
      </c>
      <c r="B569" s="38">
        <v>8</v>
      </c>
      <c r="C569" s="38" t="s">
        <v>79</v>
      </c>
      <c r="D569" s="8" t="str">
        <f t="shared" si="17"/>
        <v>Gasolina de Aviación</v>
      </c>
      <c r="E569" s="39">
        <v>0</v>
      </c>
      <c r="F569" s="38" t="str">
        <f>VLOOKUP(D569,IMPORT_CLASE!$A$2:$B$45,2,FALSE)</f>
        <v>Gasolinas/Nafta</v>
      </c>
      <c r="G569" s="38" t="s">
        <v>75</v>
      </c>
      <c r="H569" s="38" t="str">
        <f t="shared" si="16"/>
        <v>01/8/2019</v>
      </c>
    </row>
    <row r="570" spans="1:8" ht="15">
      <c r="A570" s="38">
        <v>2019</v>
      </c>
      <c r="B570" s="38">
        <v>8</v>
      </c>
      <c r="C570" s="38" t="s">
        <v>80</v>
      </c>
      <c r="D570" s="8" t="str">
        <f t="shared" si="17"/>
        <v>Turbo Jet A1 / Keroturbo</v>
      </c>
      <c r="E570" s="39">
        <v>322.92884531000004</v>
      </c>
      <c r="F570" s="38" t="str">
        <f>VLOOKUP(D570,IMPORT_CLASE!$A$2:$B$45,2,FALSE)</f>
        <v>Keroturbo</v>
      </c>
      <c r="G570" s="38" t="s">
        <v>75</v>
      </c>
      <c r="H570" s="38" t="str">
        <f t="shared" si="16"/>
        <v>01/8/2019</v>
      </c>
    </row>
    <row r="571" spans="1:8" ht="15">
      <c r="A571" s="38">
        <v>2019</v>
      </c>
      <c r="B571" s="38">
        <v>8</v>
      </c>
      <c r="C571" s="38" t="s">
        <v>81</v>
      </c>
      <c r="D571" s="8" t="str">
        <f t="shared" si="17"/>
        <v>Diesel 2 50 PPM</v>
      </c>
      <c r="E571" s="39">
        <v>1248.3463533099998</v>
      </c>
      <c r="F571" s="38" t="str">
        <f>VLOOKUP(D571,IMPORT_CLASE!$A$2:$B$45,2,FALSE)</f>
        <v>Diesel 2/DB5</v>
      </c>
      <c r="G571" s="38" t="s">
        <v>75</v>
      </c>
      <c r="H571" s="38" t="str">
        <f t="shared" si="16"/>
        <v>01/8/2019</v>
      </c>
    </row>
    <row r="572" spans="1:8" ht="15">
      <c r="A572" s="38">
        <v>2019</v>
      </c>
      <c r="B572" s="38">
        <v>8</v>
      </c>
      <c r="C572" s="38" t="s">
        <v>82</v>
      </c>
      <c r="D572" s="8" t="str">
        <f t="shared" si="17"/>
        <v>Diesel B5-50 PPM</v>
      </c>
      <c r="E572" s="39">
        <v>763.66356608000001</v>
      </c>
      <c r="F572" s="38" t="str">
        <f>VLOOKUP(D572,IMPORT_CLASE!$A$2:$B$45,2,FALSE)</f>
        <v>Diesel 2/DB5</v>
      </c>
      <c r="G572" s="38" t="s">
        <v>75</v>
      </c>
      <c r="H572" s="38" t="str">
        <f t="shared" si="16"/>
        <v>01/8/2019</v>
      </c>
    </row>
    <row r="573" spans="1:8" ht="15">
      <c r="A573" s="38">
        <v>2019</v>
      </c>
      <c r="B573" s="38">
        <v>8</v>
      </c>
      <c r="C573" s="38" t="s">
        <v>83</v>
      </c>
      <c r="D573" s="8" t="str">
        <f t="shared" si="17"/>
        <v>Solventes</v>
      </c>
      <c r="E573" s="39">
        <v>9.2007659863803521</v>
      </c>
      <c r="F573" s="38" t="str">
        <f>VLOOKUP(D573,IMPORT_CLASE!$A$2:$B$45,2,FALSE)</f>
        <v>Otros</v>
      </c>
      <c r="G573" s="38" t="s">
        <v>75</v>
      </c>
      <c r="H573" s="38" t="str">
        <f t="shared" si="16"/>
        <v>01/8/2019</v>
      </c>
    </row>
    <row r="574" spans="1:8" ht="15">
      <c r="A574" s="38">
        <v>2019</v>
      </c>
      <c r="B574" s="38">
        <v>8</v>
      </c>
      <c r="C574" s="38" t="s">
        <v>84</v>
      </c>
      <c r="D574" s="8" t="str">
        <f t="shared" si="17"/>
        <v>Etileno</v>
      </c>
      <c r="E574" s="39">
        <v>1.258E-3</v>
      </c>
      <c r="F574" s="38" t="str">
        <f>VLOOKUP(D574,IMPORT_CLASE!$A$2:$B$45,2,FALSE)</f>
        <v>Otros</v>
      </c>
      <c r="G574" s="38" t="s">
        <v>75</v>
      </c>
      <c r="H574" s="38" t="str">
        <f t="shared" si="16"/>
        <v>01/8/2019</v>
      </c>
    </row>
    <row r="575" spans="1:8" ht="15">
      <c r="A575" s="38">
        <v>2019</v>
      </c>
      <c r="B575" s="38">
        <v>8</v>
      </c>
      <c r="C575" s="38" t="s">
        <v>85</v>
      </c>
      <c r="D575" s="8" t="str">
        <f t="shared" si="17"/>
        <v>Residuales</v>
      </c>
      <c r="E575" s="39">
        <v>0</v>
      </c>
      <c r="F575" s="38" t="str">
        <f>VLOOKUP(D575,IMPORT_CLASE!$A$2:$B$45,2,FALSE)</f>
        <v>Residuales</v>
      </c>
      <c r="G575" s="38" t="s">
        <v>75</v>
      </c>
      <c r="H575" s="38" t="str">
        <f t="shared" si="16"/>
        <v>01/8/2019</v>
      </c>
    </row>
    <row r="576" spans="1:8" ht="15">
      <c r="A576" s="38">
        <v>2019</v>
      </c>
      <c r="B576" s="38">
        <v>8</v>
      </c>
      <c r="C576" s="38" t="s">
        <v>47</v>
      </c>
      <c r="D576" s="8" t="str">
        <f t="shared" si="17"/>
        <v>Otros</v>
      </c>
      <c r="E576" s="39">
        <v>0.15050712000000002</v>
      </c>
      <c r="F576" s="38" t="str">
        <f>VLOOKUP(D576,IMPORT_CLASE!$A$2:$B$45,2,FALSE)</f>
        <v>Otros</v>
      </c>
      <c r="G576" s="38" t="s">
        <v>75</v>
      </c>
      <c r="H576" s="38" t="str">
        <f t="shared" si="16"/>
        <v>01/8/2019</v>
      </c>
    </row>
    <row r="577" spans="1:8" ht="15">
      <c r="A577" s="38">
        <v>2019</v>
      </c>
      <c r="B577" s="38">
        <v>8</v>
      </c>
      <c r="C577" s="38" t="s">
        <v>32</v>
      </c>
      <c r="D577" s="8" t="str">
        <f t="shared" si="17"/>
        <v>Bases Lubricantes</v>
      </c>
      <c r="E577" s="39">
        <v>64.084940518035438</v>
      </c>
      <c r="F577" s="38" t="str">
        <f>VLOOKUP(D577,IMPORT_CLASE!$A$2:$B$45,2,FALSE)</f>
        <v>Bases, aceites y grasas lubricantes</v>
      </c>
      <c r="G577" s="38" t="s">
        <v>75</v>
      </c>
      <c r="H577" s="38" t="str">
        <f t="shared" si="16"/>
        <v>01/8/2019</v>
      </c>
    </row>
    <row r="578" spans="1:8" ht="15">
      <c r="A578" s="38">
        <v>2019</v>
      </c>
      <c r="B578" s="38">
        <v>8</v>
      </c>
      <c r="C578" s="38" t="s">
        <v>33</v>
      </c>
      <c r="D578" s="8" t="str">
        <f t="shared" si="17"/>
        <v>Aceites Lubricantes</v>
      </c>
      <c r="E578" s="39">
        <v>63.939882680662258</v>
      </c>
      <c r="F578" s="38" t="str">
        <f>VLOOKUP(D578,IMPORT_CLASE!$A$2:$B$45,2,FALSE)</f>
        <v>Bases, aceites y grasas lubricantes</v>
      </c>
      <c r="G578" s="38" t="s">
        <v>75</v>
      </c>
      <c r="H578" s="38" t="str">
        <f t="shared" si="16"/>
        <v>01/8/2019</v>
      </c>
    </row>
    <row r="579" spans="1:8" ht="15">
      <c r="A579" s="38">
        <v>2019</v>
      </c>
      <c r="B579" s="38">
        <v>8</v>
      </c>
      <c r="C579" s="38" t="s">
        <v>34</v>
      </c>
      <c r="D579" s="8" t="str">
        <f t="shared" si="17"/>
        <v>Grasas Lubricantes</v>
      </c>
      <c r="E579" s="39">
        <v>2.1361345732834995</v>
      </c>
      <c r="F579" s="38" t="str">
        <f>VLOOKUP(D579,IMPORT_CLASE!$A$2:$B$45,2,FALSE)</f>
        <v>Bases, aceites y grasas lubricantes</v>
      </c>
      <c r="G579" s="38" t="s">
        <v>75</v>
      </c>
      <c r="H579" s="38" t="str">
        <f t="shared" ref="H579:H642" si="18">"01/"&amp;B579&amp;"/"&amp;A579</f>
        <v>01/8/2019</v>
      </c>
    </row>
    <row r="580" spans="1:8" ht="15">
      <c r="A580" s="38">
        <v>2019</v>
      </c>
      <c r="B580" s="38">
        <v>9</v>
      </c>
      <c r="C580" s="38" t="s">
        <v>74</v>
      </c>
      <c r="D580" s="8" t="str">
        <f t="shared" ref="D580:D643" si="19">TRIM(C580)</f>
        <v>Crudo</v>
      </c>
      <c r="E580" s="39">
        <v>3662.2594268700004</v>
      </c>
      <c r="F580" s="38" t="str">
        <f>VLOOKUP(D580,IMPORT_CLASE!$A$2:$B$45,2,FALSE)</f>
        <v>Petróleo</v>
      </c>
      <c r="G580" s="38" t="s">
        <v>75</v>
      </c>
      <c r="H580" s="38" t="str">
        <f t="shared" si="18"/>
        <v>01/9/2019</v>
      </c>
    </row>
    <row r="581" spans="1:8" ht="15">
      <c r="A581" s="38">
        <v>2019</v>
      </c>
      <c r="B581" s="38">
        <v>9</v>
      </c>
      <c r="C581" s="38" t="s">
        <v>36</v>
      </c>
      <c r="D581" s="8" t="str">
        <f t="shared" si="19"/>
        <v>GLP</v>
      </c>
      <c r="E581" s="39">
        <v>298.63750688999994</v>
      </c>
      <c r="F581" s="38" t="str">
        <f>VLOOKUP(D581,IMPORT_CLASE!$A$2:$B$45,2,FALSE)</f>
        <v>GLP/Propano/Butano</v>
      </c>
      <c r="G581" s="38" t="s">
        <v>75</v>
      </c>
      <c r="H581" s="38" t="str">
        <f t="shared" si="18"/>
        <v>01/9/2019</v>
      </c>
    </row>
    <row r="582" spans="1:8" ht="15">
      <c r="A582" s="38">
        <v>2019</v>
      </c>
      <c r="B582" s="38">
        <v>9</v>
      </c>
      <c r="C582" s="38" t="s">
        <v>37</v>
      </c>
      <c r="D582" s="8" t="str">
        <f t="shared" si="19"/>
        <v>Butano</v>
      </c>
      <c r="E582" s="39">
        <v>0</v>
      </c>
      <c r="F582" s="38" t="str">
        <f>VLOOKUP(D582,IMPORT_CLASE!$A$2:$B$45,2,FALSE)</f>
        <v>GLP/Propano/Butano</v>
      </c>
      <c r="G582" s="38" t="s">
        <v>75</v>
      </c>
      <c r="H582" s="38" t="str">
        <f t="shared" si="18"/>
        <v>01/9/2019</v>
      </c>
    </row>
    <row r="583" spans="1:8" ht="15">
      <c r="A583" s="38">
        <v>2019</v>
      </c>
      <c r="B583" s="38">
        <v>9</v>
      </c>
      <c r="C583" s="38" t="s">
        <v>38</v>
      </c>
      <c r="D583" s="8" t="str">
        <f t="shared" si="19"/>
        <v>Propano</v>
      </c>
      <c r="E583" s="39">
        <v>0</v>
      </c>
      <c r="F583" s="38" t="str">
        <f>VLOOKUP(D583,IMPORT_CLASE!$A$2:$B$45,2,FALSE)</f>
        <v>GLP/Propano/Butano</v>
      </c>
      <c r="G583" s="38" t="s">
        <v>75</v>
      </c>
      <c r="H583" s="38" t="str">
        <f t="shared" si="18"/>
        <v>01/9/2019</v>
      </c>
    </row>
    <row r="584" spans="1:8" ht="15">
      <c r="A584" s="38">
        <v>2019</v>
      </c>
      <c r="B584" s="38">
        <v>9</v>
      </c>
      <c r="C584" s="38" t="s">
        <v>76</v>
      </c>
      <c r="D584" s="8" t="str">
        <f t="shared" si="19"/>
        <v>HOGBS</v>
      </c>
      <c r="E584" s="39">
        <v>67.420428010000009</v>
      </c>
      <c r="F584" s="38" t="str">
        <f>VLOOKUP(D584,IMPORT_CLASE!$A$2:$B$45,2,FALSE)</f>
        <v>Gasolinas/Nafta</v>
      </c>
      <c r="G584" s="38" t="s">
        <v>75</v>
      </c>
      <c r="H584" s="38" t="str">
        <f t="shared" si="18"/>
        <v>01/9/2019</v>
      </c>
    </row>
    <row r="585" spans="1:8" ht="15">
      <c r="A585" s="38">
        <v>2019</v>
      </c>
      <c r="B585" s="38">
        <v>9</v>
      </c>
      <c r="C585" s="38" t="s">
        <v>86</v>
      </c>
      <c r="D585" s="8" t="str">
        <f t="shared" si="19"/>
        <v>Nafta Craqueada / Gasolinas</v>
      </c>
      <c r="E585" s="39">
        <v>478.83867275</v>
      </c>
      <c r="F585" s="38" t="str">
        <f>VLOOKUP(D585,IMPORT_CLASE!$A$2:$B$45,2,FALSE)</f>
        <v>Gasolinas/Nafta</v>
      </c>
      <c r="G585" s="38" t="s">
        <v>75</v>
      </c>
      <c r="H585" s="38" t="str">
        <f t="shared" si="18"/>
        <v>01/9/2019</v>
      </c>
    </row>
    <row r="586" spans="1:8" ht="15">
      <c r="A586" s="38">
        <v>2019</v>
      </c>
      <c r="B586" s="38">
        <v>9</v>
      </c>
      <c r="C586" s="38" t="s">
        <v>78</v>
      </c>
      <c r="D586" s="8" t="str">
        <f t="shared" si="19"/>
        <v>Gasolina Motor</v>
      </c>
      <c r="E586" s="39">
        <v>0</v>
      </c>
      <c r="F586" s="38" t="str">
        <f>VLOOKUP(D586,IMPORT_CLASE!$A$2:$B$45,2,FALSE)</f>
        <v>Gasolinas/Nafta</v>
      </c>
      <c r="G586" s="38" t="s">
        <v>75</v>
      </c>
      <c r="H586" s="38" t="str">
        <f t="shared" si="18"/>
        <v>01/9/2019</v>
      </c>
    </row>
    <row r="587" spans="1:8" ht="15">
      <c r="A587" s="38">
        <v>2019</v>
      </c>
      <c r="B587" s="38">
        <v>9</v>
      </c>
      <c r="C587" s="38" t="s">
        <v>79</v>
      </c>
      <c r="D587" s="8" t="str">
        <f t="shared" si="19"/>
        <v>Gasolina de Aviación</v>
      </c>
      <c r="E587" s="39">
        <v>0</v>
      </c>
      <c r="F587" s="38" t="str">
        <f>VLOOKUP(D587,IMPORT_CLASE!$A$2:$B$45,2,FALSE)</f>
        <v>Gasolinas/Nafta</v>
      </c>
      <c r="G587" s="38" t="s">
        <v>75</v>
      </c>
      <c r="H587" s="38" t="str">
        <f t="shared" si="18"/>
        <v>01/9/2019</v>
      </c>
    </row>
    <row r="588" spans="1:8" ht="15">
      <c r="A588" s="38">
        <v>2019</v>
      </c>
      <c r="B588" s="38">
        <v>9</v>
      </c>
      <c r="C588" s="38" t="s">
        <v>80</v>
      </c>
      <c r="D588" s="8" t="str">
        <f t="shared" si="19"/>
        <v>Turbo Jet A1 / Keroturbo</v>
      </c>
      <c r="E588" s="39">
        <v>190.00572223</v>
      </c>
      <c r="F588" s="38" t="str">
        <f>VLOOKUP(D588,IMPORT_CLASE!$A$2:$B$45,2,FALSE)</f>
        <v>Keroturbo</v>
      </c>
      <c r="G588" s="38" t="s">
        <v>75</v>
      </c>
      <c r="H588" s="38" t="str">
        <f t="shared" si="18"/>
        <v>01/9/2019</v>
      </c>
    </row>
    <row r="589" spans="1:8" ht="15">
      <c r="A589" s="38">
        <v>2019</v>
      </c>
      <c r="B589" s="38">
        <v>9</v>
      </c>
      <c r="C589" s="38" t="s">
        <v>81</v>
      </c>
      <c r="D589" s="8" t="str">
        <f t="shared" si="19"/>
        <v>Diesel 2 50 PPM</v>
      </c>
      <c r="E589" s="39">
        <v>1286.3586725699997</v>
      </c>
      <c r="F589" s="38" t="str">
        <f>VLOOKUP(D589,IMPORT_CLASE!$A$2:$B$45,2,FALSE)</f>
        <v>Diesel 2/DB5</v>
      </c>
      <c r="G589" s="38" t="s">
        <v>75</v>
      </c>
      <c r="H589" s="38" t="str">
        <f t="shared" si="18"/>
        <v>01/9/2019</v>
      </c>
    </row>
    <row r="590" spans="1:8" ht="15">
      <c r="A590" s="38">
        <v>2019</v>
      </c>
      <c r="B590" s="38">
        <v>9</v>
      </c>
      <c r="C590" s="38" t="s">
        <v>82</v>
      </c>
      <c r="D590" s="8" t="str">
        <f t="shared" si="19"/>
        <v>Diesel B5-50 PPM</v>
      </c>
      <c r="E590" s="39">
        <v>948.00055161</v>
      </c>
      <c r="F590" s="38" t="str">
        <f>VLOOKUP(D590,IMPORT_CLASE!$A$2:$B$45,2,FALSE)</f>
        <v>Diesel 2/DB5</v>
      </c>
      <c r="G590" s="38" t="s">
        <v>75</v>
      </c>
      <c r="H590" s="38" t="str">
        <f t="shared" si="18"/>
        <v>01/9/2019</v>
      </c>
    </row>
    <row r="591" spans="1:8" ht="15">
      <c r="A591" s="38">
        <v>2019</v>
      </c>
      <c r="B591" s="38">
        <v>9</v>
      </c>
      <c r="C591" s="38" t="s">
        <v>83</v>
      </c>
      <c r="D591" s="8" t="str">
        <f t="shared" si="19"/>
        <v>Solventes</v>
      </c>
      <c r="E591" s="39">
        <v>7.2129084539113499</v>
      </c>
      <c r="F591" s="38" t="str">
        <f>VLOOKUP(D591,IMPORT_CLASE!$A$2:$B$45,2,FALSE)</f>
        <v>Otros</v>
      </c>
      <c r="G591" s="38" t="s">
        <v>75</v>
      </c>
      <c r="H591" s="38" t="str">
        <f t="shared" si="18"/>
        <v>01/9/2019</v>
      </c>
    </row>
    <row r="592" spans="1:8" ht="15">
      <c r="A592" s="38">
        <v>2019</v>
      </c>
      <c r="B592" s="38">
        <v>9</v>
      </c>
      <c r="C592" s="38" t="s">
        <v>84</v>
      </c>
      <c r="D592" s="8" t="str">
        <f t="shared" si="19"/>
        <v>Etileno</v>
      </c>
      <c r="E592" s="39">
        <v>0</v>
      </c>
      <c r="F592" s="38" t="str">
        <f>VLOOKUP(D592,IMPORT_CLASE!$A$2:$B$45,2,FALSE)</f>
        <v>Otros</v>
      </c>
      <c r="G592" s="38" t="s">
        <v>75</v>
      </c>
      <c r="H592" s="38" t="str">
        <f t="shared" si="18"/>
        <v>01/9/2019</v>
      </c>
    </row>
    <row r="593" spans="1:8" ht="15">
      <c r="A593" s="38">
        <v>2019</v>
      </c>
      <c r="B593" s="38">
        <v>9</v>
      </c>
      <c r="C593" s="38" t="s">
        <v>85</v>
      </c>
      <c r="D593" s="8" t="str">
        <f t="shared" si="19"/>
        <v>Residuales</v>
      </c>
      <c r="E593" s="39">
        <v>0</v>
      </c>
      <c r="F593" s="38" t="str">
        <f>VLOOKUP(D593,IMPORT_CLASE!$A$2:$B$45,2,FALSE)</f>
        <v>Residuales</v>
      </c>
      <c r="G593" s="38" t="s">
        <v>75</v>
      </c>
      <c r="H593" s="38" t="str">
        <f t="shared" si="18"/>
        <v>01/9/2019</v>
      </c>
    </row>
    <row r="594" spans="1:8" ht="15">
      <c r="A594" s="38">
        <v>2019</v>
      </c>
      <c r="B594" s="38">
        <v>9</v>
      </c>
      <c r="C594" s="38" t="s">
        <v>47</v>
      </c>
      <c r="D594" s="8" t="str">
        <f t="shared" si="19"/>
        <v>Otros</v>
      </c>
      <c r="E594" s="39">
        <v>0</v>
      </c>
      <c r="F594" s="38" t="str">
        <f>VLOOKUP(D594,IMPORT_CLASE!$A$2:$B$45,2,FALSE)</f>
        <v>Otros</v>
      </c>
      <c r="G594" s="38" t="s">
        <v>75</v>
      </c>
      <c r="H594" s="38" t="str">
        <f t="shared" si="18"/>
        <v>01/9/2019</v>
      </c>
    </row>
    <row r="595" spans="1:8" ht="15">
      <c r="A595" s="38">
        <v>2019</v>
      </c>
      <c r="B595" s="38">
        <v>9</v>
      </c>
      <c r="C595" s="38" t="s">
        <v>32</v>
      </c>
      <c r="D595" s="8" t="str">
        <f t="shared" si="19"/>
        <v>Bases Lubricantes</v>
      </c>
      <c r="E595" s="39">
        <v>65.504542445170543</v>
      </c>
      <c r="F595" s="38" t="str">
        <f>VLOOKUP(D595,IMPORT_CLASE!$A$2:$B$45,2,FALSE)</f>
        <v>Bases, aceites y grasas lubricantes</v>
      </c>
      <c r="G595" s="38" t="s">
        <v>75</v>
      </c>
      <c r="H595" s="38" t="str">
        <f t="shared" si="18"/>
        <v>01/9/2019</v>
      </c>
    </row>
    <row r="596" spans="1:8" ht="15">
      <c r="A596" s="38">
        <v>2019</v>
      </c>
      <c r="B596" s="38">
        <v>9</v>
      </c>
      <c r="C596" s="38" t="s">
        <v>33</v>
      </c>
      <c r="D596" s="8" t="str">
        <f t="shared" si="19"/>
        <v>Aceites Lubricantes</v>
      </c>
      <c r="E596" s="39">
        <v>50.174395107795135</v>
      </c>
      <c r="F596" s="38" t="str">
        <f>VLOOKUP(D596,IMPORT_CLASE!$A$2:$B$45,2,FALSE)</f>
        <v>Bases, aceites y grasas lubricantes</v>
      </c>
      <c r="G596" s="38" t="s">
        <v>75</v>
      </c>
      <c r="H596" s="38" t="str">
        <f t="shared" si="18"/>
        <v>01/9/2019</v>
      </c>
    </row>
    <row r="597" spans="1:8" ht="15">
      <c r="A597" s="38">
        <v>2019</v>
      </c>
      <c r="B597" s="38">
        <v>9</v>
      </c>
      <c r="C597" s="38" t="s">
        <v>34</v>
      </c>
      <c r="D597" s="8" t="str">
        <f t="shared" si="19"/>
        <v>Grasas Lubricantes</v>
      </c>
      <c r="E597" s="39">
        <v>1.7326514575282395</v>
      </c>
      <c r="F597" s="38" t="str">
        <f>VLOOKUP(D597,IMPORT_CLASE!$A$2:$B$45,2,FALSE)</f>
        <v>Bases, aceites y grasas lubricantes</v>
      </c>
      <c r="G597" s="38" t="s">
        <v>75</v>
      </c>
      <c r="H597" s="38" t="str">
        <f t="shared" si="18"/>
        <v>01/9/2019</v>
      </c>
    </row>
    <row r="598" spans="1:8" ht="15">
      <c r="A598" s="38">
        <v>2019</v>
      </c>
      <c r="B598" s="38">
        <v>10</v>
      </c>
      <c r="C598" s="38" t="s">
        <v>74</v>
      </c>
      <c r="D598" s="8" t="str">
        <f t="shared" si="19"/>
        <v>Crudo</v>
      </c>
      <c r="E598" s="39">
        <v>2878.9442842599997</v>
      </c>
      <c r="F598" s="38" t="str">
        <f>VLOOKUP(D598,IMPORT_CLASE!$A$2:$B$45,2,FALSE)</f>
        <v>Petróleo</v>
      </c>
      <c r="G598" s="38" t="s">
        <v>75</v>
      </c>
      <c r="H598" s="38" t="str">
        <f t="shared" si="18"/>
        <v>01/10/2019</v>
      </c>
    </row>
    <row r="599" spans="1:8" ht="15">
      <c r="A599" s="38">
        <v>2019</v>
      </c>
      <c r="B599" s="38">
        <v>10</v>
      </c>
      <c r="C599" s="38" t="s">
        <v>36</v>
      </c>
      <c r="D599" s="8" t="str">
        <f t="shared" si="19"/>
        <v>GLP</v>
      </c>
      <c r="E599" s="39">
        <v>297.33641409999996</v>
      </c>
      <c r="F599" s="38" t="str">
        <f>VLOOKUP(D599,IMPORT_CLASE!$A$2:$B$45,2,FALSE)</f>
        <v>GLP/Propano/Butano</v>
      </c>
      <c r="G599" s="38" t="s">
        <v>75</v>
      </c>
      <c r="H599" s="38" t="str">
        <f t="shared" si="18"/>
        <v>01/10/2019</v>
      </c>
    </row>
    <row r="600" spans="1:8" ht="15">
      <c r="A600" s="38">
        <v>2019</v>
      </c>
      <c r="B600" s="38">
        <v>10</v>
      </c>
      <c r="C600" s="38" t="s">
        <v>37</v>
      </c>
      <c r="D600" s="8" t="str">
        <f t="shared" si="19"/>
        <v>Butano</v>
      </c>
      <c r="E600" s="39">
        <v>0</v>
      </c>
      <c r="F600" s="38" t="str">
        <f>VLOOKUP(D600,IMPORT_CLASE!$A$2:$B$45,2,FALSE)</f>
        <v>GLP/Propano/Butano</v>
      </c>
      <c r="G600" s="38" t="s">
        <v>75</v>
      </c>
      <c r="H600" s="38" t="str">
        <f t="shared" si="18"/>
        <v>01/10/2019</v>
      </c>
    </row>
    <row r="601" spans="1:8" ht="15">
      <c r="A601" s="38">
        <v>2019</v>
      </c>
      <c r="B601" s="38">
        <v>10</v>
      </c>
      <c r="C601" s="38" t="s">
        <v>38</v>
      </c>
      <c r="D601" s="8" t="str">
        <f t="shared" si="19"/>
        <v>Propano</v>
      </c>
      <c r="E601" s="39">
        <v>0</v>
      </c>
      <c r="F601" s="38" t="str">
        <f>VLOOKUP(D601,IMPORT_CLASE!$A$2:$B$45,2,FALSE)</f>
        <v>GLP/Propano/Butano</v>
      </c>
      <c r="G601" s="38" t="s">
        <v>75</v>
      </c>
      <c r="H601" s="38" t="str">
        <f t="shared" si="18"/>
        <v>01/10/2019</v>
      </c>
    </row>
    <row r="602" spans="1:8" ht="15">
      <c r="A602" s="38">
        <v>2019</v>
      </c>
      <c r="B602" s="38">
        <v>10</v>
      </c>
      <c r="C602" s="38" t="s">
        <v>76</v>
      </c>
      <c r="D602" s="8" t="str">
        <f t="shared" si="19"/>
        <v>HOGBS</v>
      </c>
      <c r="E602" s="39">
        <v>0</v>
      </c>
      <c r="F602" s="38" t="str">
        <f>VLOOKUP(D602,IMPORT_CLASE!$A$2:$B$45,2,FALSE)</f>
        <v>Gasolinas/Nafta</v>
      </c>
      <c r="G602" s="38" t="s">
        <v>75</v>
      </c>
      <c r="H602" s="38" t="str">
        <f t="shared" si="18"/>
        <v>01/10/2019</v>
      </c>
    </row>
    <row r="603" spans="1:8" ht="15">
      <c r="A603" s="38">
        <v>2019</v>
      </c>
      <c r="B603" s="38">
        <v>10</v>
      </c>
      <c r="C603" s="38" t="s">
        <v>86</v>
      </c>
      <c r="D603" s="8" t="str">
        <f t="shared" si="19"/>
        <v>Nafta Craqueada / Gasolinas</v>
      </c>
      <c r="E603" s="39">
        <v>300.91573231000001</v>
      </c>
      <c r="F603" s="38" t="str">
        <f>VLOOKUP(D603,IMPORT_CLASE!$A$2:$B$45,2,FALSE)</f>
        <v>Gasolinas/Nafta</v>
      </c>
      <c r="G603" s="38" t="s">
        <v>75</v>
      </c>
      <c r="H603" s="38" t="str">
        <f t="shared" si="18"/>
        <v>01/10/2019</v>
      </c>
    </row>
    <row r="604" spans="1:8" ht="15">
      <c r="A604" s="38">
        <v>2019</v>
      </c>
      <c r="B604" s="38">
        <v>10</v>
      </c>
      <c r="C604" s="38" t="s">
        <v>78</v>
      </c>
      <c r="D604" s="8" t="str">
        <f t="shared" si="19"/>
        <v>Gasolina Motor</v>
      </c>
      <c r="E604" s="39">
        <v>0</v>
      </c>
      <c r="F604" s="38" t="str">
        <f>VLOOKUP(D604,IMPORT_CLASE!$A$2:$B$45,2,FALSE)</f>
        <v>Gasolinas/Nafta</v>
      </c>
      <c r="G604" s="38" t="s">
        <v>75</v>
      </c>
      <c r="H604" s="38" t="str">
        <f t="shared" si="18"/>
        <v>01/10/2019</v>
      </c>
    </row>
    <row r="605" spans="1:8" ht="15">
      <c r="A605" s="38">
        <v>2019</v>
      </c>
      <c r="B605" s="38">
        <v>10</v>
      </c>
      <c r="C605" s="38" t="s">
        <v>79</v>
      </c>
      <c r="D605" s="8" t="str">
        <f t="shared" si="19"/>
        <v>Gasolina de Aviación</v>
      </c>
      <c r="E605" s="39">
        <v>0</v>
      </c>
      <c r="F605" s="38" t="str">
        <f>VLOOKUP(D605,IMPORT_CLASE!$A$2:$B$45,2,FALSE)</f>
        <v>Gasolinas/Nafta</v>
      </c>
      <c r="G605" s="38" t="s">
        <v>75</v>
      </c>
      <c r="H605" s="38" t="str">
        <f t="shared" si="18"/>
        <v>01/10/2019</v>
      </c>
    </row>
    <row r="606" spans="1:8" ht="15">
      <c r="A606" s="38">
        <v>2019</v>
      </c>
      <c r="B606" s="38">
        <v>10</v>
      </c>
      <c r="C606" s="38" t="s">
        <v>80</v>
      </c>
      <c r="D606" s="8" t="str">
        <f t="shared" si="19"/>
        <v>Turbo Jet A1 / Keroturbo</v>
      </c>
      <c r="E606" s="39">
        <v>412.82015994</v>
      </c>
      <c r="F606" s="38" t="str">
        <f>VLOOKUP(D606,IMPORT_CLASE!$A$2:$B$45,2,FALSE)</f>
        <v>Keroturbo</v>
      </c>
      <c r="G606" s="38" t="s">
        <v>75</v>
      </c>
      <c r="H606" s="38" t="str">
        <f t="shared" si="18"/>
        <v>01/10/2019</v>
      </c>
    </row>
    <row r="607" spans="1:8" ht="15">
      <c r="A607" s="38">
        <v>2019</v>
      </c>
      <c r="B607" s="38">
        <v>10</v>
      </c>
      <c r="C607" s="38" t="s">
        <v>81</v>
      </c>
      <c r="D607" s="8" t="str">
        <f t="shared" si="19"/>
        <v>Diesel 2 50 PPM</v>
      </c>
      <c r="E607" s="39">
        <v>1397.9311328699998</v>
      </c>
      <c r="F607" s="38" t="str">
        <f>VLOOKUP(D607,IMPORT_CLASE!$A$2:$B$45,2,FALSE)</f>
        <v>Diesel 2/DB5</v>
      </c>
      <c r="G607" s="38" t="s">
        <v>75</v>
      </c>
      <c r="H607" s="38" t="str">
        <f t="shared" si="18"/>
        <v>01/10/2019</v>
      </c>
    </row>
    <row r="608" spans="1:8" ht="15">
      <c r="A608" s="38">
        <v>2019</v>
      </c>
      <c r="B608" s="38">
        <v>10</v>
      </c>
      <c r="C608" s="38" t="s">
        <v>82</v>
      </c>
      <c r="D608" s="8" t="str">
        <f t="shared" si="19"/>
        <v>Diesel B5-50 PPM</v>
      </c>
      <c r="E608" s="39">
        <v>775.83716918000005</v>
      </c>
      <c r="F608" s="38" t="str">
        <f>VLOOKUP(D608,IMPORT_CLASE!$A$2:$B$45,2,FALSE)</f>
        <v>Diesel 2/DB5</v>
      </c>
      <c r="G608" s="38" t="s">
        <v>75</v>
      </c>
      <c r="H608" s="38" t="str">
        <f t="shared" si="18"/>
        <v>01/10/2019</v>
      </c>
    </row>
    <row r="609" spans="1:8" ht="15">
      <c r="A609" s="38">
        <v>2019</v>
      </c>
      <c r="B609" s="38">
        <v>10</v>
      </c>
      <c r="C609" s="38" t="s">
        <v>83</v>
      </c>
      <c r="D609" s="8" t="str">
        <f t="shared" si="19"/>
        <v>Solventes</v>
      </c>
      <c r="E609" s="39">
        <v>1.6886873550566039</v>
      </c>
      <c r="F609" s="38" t="str">
        <f>VLOOKUP(D609,IMPORT_CLASE!$A$2:$B$45,2,FALSE)</f>
        <v>Otros</v>
      </c>
      <c r="G609" s="38" t="s">
        <v>75</v>
      </c>
      <c r="H609" s="38" t="str">
        <f t="shared" si="18"/>
        <v>01/10/2019</v>
      </c>
    </row>
    <row r="610" spans="1:8" ht="15">
      <c r="A610" s="38">
        <v>2019</v>
      </c>
      <c r="B610" s="38">
        <v>10</v>
      </c>
      <c r="C610" s="38" t="s">
        <v>84</v>
      </c>
      <c r="D610" s="8" t="str">
        <f t="shared" si="19"/>
        <v>Etileno</v>
      </c>
      <c r="E610" s="39">
        <v>1.3209000000000002E-2</v>
      </c>
      <c r="F610" s="38" t="str">
        <f>VLOOKUP(D610,IMPORT_CLASE!$A$2:$B$45,2,FALSE)</f>
        <v>Otros</v>
      </c>
      <c r="G610" s="38" t="s">
        <v>75</v>
      </c>
      <c r="H610" s="38" t="str">
        <f t="shared" si="18"/>
        <v>01/10/2019</v>
      </c>
    </row>
    <row r="611" spans="1:8" ht="15">
      <c r="A611" s="38">
        <v>2019</v>
      </c>
      <c r="B611" s="38">
        <v>10</v>
      </c>
      <c r="C611" s="38" t="s">
        <v>85</v>
      </c>
      <c r="D611" s="8" t="str">
        <f t="shared" si="19"/>
        <v>Residuales</v>
      </c>
      <c r="E611" s="39">
        <v>0</v>
      </c>
      <c r="F611" s="38" t="str">
        <f>VLOOKUP(D611,IMPORT_CLASE!$A$2:$B$45,2,FALSE)</f>
        <v>Residuales</v>
      </c>
      <c r="G611" s="38" t="s">
        <v>75</v>
      </c>
      <c r="H611" s="38" t="str">
        <f t="shared" si="18"/>
        <v>01/10/2019</v>
      </c>
    </row>
    <row r="612" spans="1:8" ht="15">
      <c r="A612" s="38">
        <v>2019</v>
      </c>
      <c r="B612" s="38">
        <v>10</v>
      </c>
      <c r="C612" s="38" t="s">
        <v>47</v>
      </c>
      <c r="D612" s="8" t="str">
        <f t="shared" si="19"/>
        <v>Otros</v>
      </c>
      <c r="E612" s="39">
        <v>0</v>
      </c>
      <c r="F612" s="38" t="str">
        <f>VLOOKUP(D612,IMPORT_CLASE!$A$2:$B$45,2,FALSE)</f>
        <v>Otros</v>
      </c>
      <c r="G612" s="38" t="s">
        <v>75</v>
      </c>
      <c r="H612" s="38" t="str">
        <f t="shared" si="18"/>
        <v>01/10/2019</v>
      </c>
    </row>
    <row r="613" spans="1:8" ht="15">
      <c r="A613" s="38">
        <v>2019</v>
      </c>
      <c r="B613" s="38">
        <v>10</v>
      </c>
      <c r="C613" s="38" t="s">
        <v>32</v>
      </c>
      <c r="D613" s="8" t="str">
        <f t="shared" si="19"/>
        <v>Bases Lubricantes</v>
      </c>
      <c r="E613" s="39">
        <v>25.210849475383171</v>
      </c>
      <c r="F613" s="38" t="str">
        <f>VLOOKUP(D613,IMPORT_CLASE!$A$2:$B$45,2,FALSE)</f>
        <v>Bases, aceites y grasas lubricantes</v>
      </c>
      <c r="G613" s="38" t="s">
        <v>75</v>
      </c>
      <c r="H613" s="38" t="str">
        <f t="shared" si="18"/>
        <v>01/10/2019</v>
      </c>
    </row>
    <row r="614" spans="1:8" ht="15">
      <c r="A614" s="38">
        <v>2019</v>
      </c>
      <c r="B614" s="38">
        <v>10</v>
      </c>
      <c r="C614" s="38" t="s">
        <v>33</v>
      </c>
      <c r="D614" s="8" t="str">
        <f t="shared" si="19"/>
        <v>Aceites Lubricantes</v>
      </c>
      <c r="E614" s="39">
        <v>38.848171989493906</v>
      </c>
      <c r="F614" s="38" t="str">
        <f>VLOOKUP(D614,IMPORT_CLASE!$A$2:$B$45,2,FALSE)</f>
        <v>Bases, aceites y grasas lubricantes</v>
      </c>
      <c r="G614" s="38" t="s">
        <v>75</v>
      </c>
      <c r="H614" s="38" t="str">
        <f t="shared" si="18"/>
        <v>01/10/2019</v>
      </c>
    </row>
    <row r="615" spans="1:8" ht="15">
      <c r="A615" s="38">
        <v>2019</v>
      </c>
      <c r="B615" s="38">
        <v>10</v>
      </c>
      <c r="C615" s="38" t="s">
        <v>34</v>
      </c>
      <c r="D615" s="8" t="str">
        <f t="shared" si="19"/>
        <v>Grasas Lubricantes</v>
      </c>
      <c r="E615" s="39">
        <v>1.6883150102004429</v>
      </c>
      <c r="F615" s="38" t="str">
        <f>VLOOKUP(D615,IMPORT_CLASE!$A$2:$B$45,2,FALSE)</f>
        <v>Bases, aceites y grasas lubricantes</v>
      </c>
      <c r="G615" s="38" t="s">
        <v>75</v>
      </c>
      <c r="H615" s="38" t="str">
        <f t="shared" si="18"/>
        <v>01/10/2019</v>
      </c>
    </row>
    <row r="616" spans="1:8" ht="15">
      <c r="A616" s="38">
        <v>2019</v>
      </c>
      <c r="B616" s="38">
        <v>11</v>
      </c>
      <c r="C616" s="38" t="s">
        <v>74</v>
      </c>
      <c r="D616" s="8" t="str">
        <f t="shared" si="19"/>
        <v>Crudo</v>
      </c>
      <c r="E616" s="39">
        <v>4173.5527006800003</v>
      </c>
      <c r="F616" s="38" t="str">
        <f>VLOOKUP(D616,IMPORT_CLASE!$A$2:$B$45,2,FALSE)</f>
        <v>Petróleo</v>
      </c>
      <c r="G616" s="38" t="s">
        <v>75</v>
      </c>
      <c r="H616" s="38" t="str">
        <f t="shared" si="18"/>
        <v>01/11/2019</v>
      </c>
    </row>
    <row r="617" spans="1:8" ht="15">
      <c r="A617" s="38">
        <v>2019</v>
      </c>
      <c r="B617" s="38">
        <v>11</v>
      </c>
      <c r="C617" s="38" t="s">
        <v>36</v>
      </c>
      <c r="D617" s="8" t="str">
        <f t="shared" si="19"/>
        <v>GLP</v>
      </c>
      <c r="E617" s="39">
        <v>804.42681684000001</v>
      </c>
      <c r="F617" s="38" t="str">
        <f>VLOOKUP(D617,IMPORT_CLASE!$A$2:$B$45,2,FALSE)</f>
        <v>GLP/Propano/Butano</v>
      </c>
      <c r="G617" s="38" t="s">
        <v>75</v>
      </c>
      <c r="H617" s="38" t="str">
        <f t="shared" si="18"/>
        <v>01/11/2019</v>
      </c>
    </row>
    <row r="618" spans="1:8" ht="15">
      <c r="A618" s="38">
        <v>2019</v>
      </c>
      <c r="B618" s="38">
        <v>11</v>
      </c>
      <c r="C618" s="38" t="s">
        <v>37</v>
      </c>
      <c r="D618" s="8" t="str">
        <f t="shared" si="19"/>
        <v>Butano</v>
      </c>
      <c r="E618" s="39">
        <v>0</v>
      </c>
      <c r="F618" s="38" t="str">
        <f>VLOOKUP(D618,IMPORT_CLASE!$A$2:$B$45,2,FALSE)</f>
        <v>GLP/Propano/Butano</v>
      </c>
      <c r="G618" s="38" t="s">
        <v>75</v>
      </c>
      <c r="H618" s="38" t="str">
        <f t="shared" si="18"/>
        <v>01/11/2019</v>
      </c>
    </row>
    <row r="619" spans="1:8" ht="15">
      <c r="A619" s="38">
        <v>2019</v>
      </c>
      <c r="B619" s="38">
        <v>11</v>
      </c>
      <c r="C619" s="38" t="s">
        <v>38</v>
      </c>
      <c r="D619" s="8" t="str">
        <f t="shared" si="19"/>
        <v>Propano</v>
      </c>
      <c r="E619" s="39">
        <v>0</v>
      </c>
      <c r="F619" s="38" t="str">
        <f>VLOOKUP(D619,IMPORT_CLASE!$A$2:$B$45,2,FALSE)</f>
        <v>GLP/Propano/Butano</v>
      </c>
      <c r="G619" s="38" t="s">
        <v>75</v>
      </c>
      <c r="H619" s="38" t="str">
        <f t="shared" si="18"/>
        <v>01/11/2019</v>
      </c>
    </row>
    <row r="620" spans="1:8" ht="15">
      <c r="A620" s="38">
        <v>2019</v>
      </c>
      <c r="B620" s="38">
        <v>11</v>
      </c>
      <c r="C620" s="38" t="s">
        <v>76</v>
      </c>
      <c r="D620" s="8" t="str">
        <f t="shared" si="19"/>
        <v>HOGBS</v>
      </c>
      <c r="E620" s="39">
        <v>68.244663320000001</v>
      </c>
      <c r="F620" s="38" t="str">
        <f>VLOOKUP(D620,IMPORT_CLASE!$A$2:$B$45,2,FALSE)</f>
        <v>Gasolinas/Nafta</v>
      </c>
      <c r="G620" s="38" t="s">
        <v>75</v>
      </c>
      <c r="H620" s="38" t="str">
        <f t="shared" si="18"/>
        <v>01/11/2019</v>
      </c>
    </row>
    <row r="621" spans="1:8" ht="15">
      <c r="A621" s="38">
        <v>2019</v>
      </c>
      <c r="B621" s="38">
        <v>11</v>
      </c>
      <c r="C621" s="38" t="s">
        <v>86</v>
      </c>
      <c r="D621" s="8" t="str">
        <f t="shared" si="19"/>
        <v>Nafta Craqueada / Gasolinas</v>
      </c>
      <c r="E621" s="39">
        <v>474.63827994000002</v>
      </c>
      <c r="F621" s="38" t="str">
        <f>VLOOKUP(D621,IMPORT_CLASE!$A$2:$B$45,2,FALSE)</f>
        <v>Gasolinas/Nafta</v>
      </c>
      <c r="G621" s="38" t="s">
        <v>75</v>
      </c>
      <c r="H621" s="38" t="str">
        <f t="shared" si="18"/>
        <v>01/11/2019</v>
      </c>
    </row>
    <row r="622" spans="1:8" ht="15">
      <c r="A622" s="38">
        <v>2019</v>
      </c>
      <c r="B622" s="38">
        <v>11</v>
      </c>
      <c r="C622" s="38" t="s">
        <v>78</v>
      </c>
      <c r="D622" s="8" t="str">
        <f t="shared" si="19"/>
        <v>Gasolina Motor</v>
      </c>
      <c r="E622" s="39">
        <v>0</v>
      </c>
      <c r="F622" s="38" t="str">
        <f>VLOOKUP(D622,IMPORT_CLASE!$A$2:$B$45,2,FALSE)</f>
        <v>Gasolinas/Nafta</v>
      </c>
      <c r="G622" s="38" t="s">
        <v>75</v>
      </c>
      <c r="H622" s="38" t="str">
        <f t="shared" si="18"/>
        <v>01/11/2019</v>
      </c>
    </row>
    <row r="623" spans="1:8" ht="15">
      <c r="A623" s="38">
        <v>2019</v>
      </c>
      <c r="B623" s="38">
        <v>11</v>
      </c>
      <c r="C623" s="38" t="s">
        <v>79</v>
      </c>
      <c r="D623" s="8" t="str">
        <f t="shared" si="19"/>
        <v>Gasolina de Aviación</v>
      </c>
      <c r="E623" s="39">
        <v>0</v>
      </c>
      <c r="F623" s="38" t="str">
        <f>VLOOKUP(D623,IMPORT_CLASE!$A$2:$B$45,2,FALSE)</f>
        <v>Gasolinas/Nafta</v>
      </c>
      <c r="G623" s="38" t="s">
        <v>75</v>
      </c>
      <c r="H623" s="38" t="str">
        <f t="shared" si="18"/>
        <v>01/11/2019</v>
      </c>
    </row>
    <row r="624" spans="1:8" ht="15">
      <c r="A624" s="38">
        <v>2019</v>
      </c>
      <c r="B624" s="38">
        <v>11</v>
      </c>
      <c r="C624" s="38" t="s">
        <v>80</v>
      </c>
      <c r="D624" s="8" t="str">
        <f t="shared" si="19"/>
        <v>Turbo Jet A1 / Keroturbo</v>
      </c>
      <c r="E624" s="39">
        <v>230.23880147</v>
      </c>
      <c r="F624" s="38" t="str">
        <f>VLOOKUP(D624,IMPORT_CLASE!$A$2:$B$45,2,FALSE)</f>
        <v>Keroturbo</v>
      </c>
      <c r="G624" s="38" t="s">
        <v>75</v>
      </c>
      <c r="H624" s="38" t="str">
        <f t="shared" si="18"/>
        <v>01/11/2019</v>
      </c>
    </row>
    <row r="625" spans="1:8" ht="15">
      <c r="A625" s="38">
        <v>2019</v>
      </c>
      <c r="B625" s="38">
        <v>11</v>
      </c>
      <c r="C625" s="38" t="s">
        <v>81</v>
      </c>
      <c r="D625" s="8" t="str">
        <f t="shared" si="19"/>
        <v>Diesel 2 50 PPM</v>
      </c>
      <c r="E625" s="39">
        <v>1961.1509418700002</v>
      </c>
      <c r="F625" s="38" t="str">
        <f>VLOOKUP(D625,IMPORT_CLASE!$A$2:$B$45,2,FALSE)</f>
        <v>Diesel 2/DB5</v>
      </c>
      <c r="G625" s="38" t="s">
        <v>75</v>
      </c>
      <c r="H625" s="38" t="str">
        <f t="shared" si="18"/>
        <v>01/11/2019</v>
      </c>
    </row>
    <row r="626" spans="1:8" ht="15">
      <c r="A626" s="38">
        <v>2019</v>
      </c>
      <c r="B626" s="38">
        <v>11</v>
      </c>
      <c r="C626" s="38" t="s">
        <v>82</v>
      </c>
      <c r="D626" s="8" t="str">
        <f t="shared" si="19"/>
        <v>Diesel B5-50 PPM</v>
      </c>
      <c r="E626" s="39">
        <v>1181.9464211899999</v>
      </c>
      <c r="F626" s="38" t="str">
        <f>VLOOKUP(D626,IMPORT_CLASE!$A$2:$B$45,2,FALSE)</f>
        <v>Diesel 2/DB5</v>
      </c>
      <c r="G626" s="38" t="s">
        <v>75</v>
      </c>
      <c r="H626" s="38" t="str">
        <f t="shared" si="18"/>
        <v>01/11/2019</v>
      </c>
    </row>
    <row r="627" spans="1:8" ht="15">
      <c r="A627" s="38">
        <v>2019</v>
      </c>
      <c r="B627" s="38">
        <v>11</v>
      </c>
      <c r="C627" s="38" t="s">
        <v>83</v>
      </c>
      <c r="D627" s="8" t="str">
        <f t="shared" si="19"/>
        <v>Solventes</v>
      </c>
      <c r="E627" s="39">
        <v>3.9780485201796942</v>
      </c>
      <c r="F627" s="38" t="str">
        <f>VLOOKUP(D627,IMPORT_CLASE!$A$2:$B$45,2,FALSE)</f>
        <v>Otros</v>
      </c>
      <c r="G627" s="38" t="s">
        <v>75</v>
      </c>
      <c r="H627" s="38" t="str">
        <f t="shared" si="18"/>
        <v>01/11/2019</v>
      </c>
    </row>
    <row r="628" spans="1:8" ht="15">
      <c r="A628" s="38">
        <v>2019</v>
      </c>
      <c r="B628" s="38">
        <v>11</v>
      </c>
      <c r="C628" s="38" t="s">
        <v>84</v>
      </c>
      <c r="D628" s="8" t="str">
        <f t="shared" si="19"/>
        <v>Etileno</v>
      </c>
      <c r="E628" s="39">
        <v>1.6102399999999999E-2</v>
      </c>
      <c r="F628" s="38" t="str">
        <f>VLOOKUP(D628,IMPORT_CLASE!$A$2:$B$45,2,FALSE)</f>
        <v>Otros</v>
      </c>
      <c r="G628" s="38" t="s">
        <v>75</v>
      </c>
      <c r="H628" s="38" t="str">
        <f t="shared" si="18"/>
        <v>01/11/2019</v>
      </c>
    </row>
    <row r="629" spans="1:8" ht="15">
      <c r="A629" s="38">
        <v>2019</v>
      </c>
      <c r="B629" s="38">
        <v>11</v>
      </c>
      <c r="C629" s="38" t="s">
        <v>85</v>
      </c>
      <c r="D629" s="8" t="str">
        <f t="shared" si="19"/>
        <v>Residuales</v>
      </c>
      <c r="E629" s="39">
        <v>0</v>
      </c>
      <c r="F629" s="38" t="str">
        <f>VLOOKUP(D629,IMPORT_CLASE!$A$2:$B$45,2,FALSE)</f>
        <v>Residuales</v>
      </c>
      <c r="G629" s="38" t="s">
        <v>75</v>
      </c>
      <c r="H629" s="38" t="str">
        <f t="shared" si="18"/>
        <v>01/11/2019</v>
      </c>
    </row>
    <row r="630" spans="1:8" ht="15">
      <c r="A630" s="38">
        <v>2019</v>
      </c>
      <c r="B630" s="38">
        <v>11</v>
      </c>
      <c r="C630" s="38" t="s">
        <v>47</v>
      </c>
      <c r="D630" s="8" t="str">
        <f t="shared" si="19"/>
        <v>Otros</v>
      </c>
      <c r="E630" s="39">
        <v>0</v>
      </c>
      <c r="F630" s="38" t="str">
        <f>VLOOKUP(D630,IMPORT_CLASE!$A$2:$B$45,2,FALSE)</f>
        <v>Otros</v>
      </c>
      <c r="G630" s="38" t="s">
        <v>75</v>
      </c>
      <c r="H630" s="38" t="str">
        <f t="shared" si="18"/>
        <v>01/11/2019</v>
      </c>
    </row>
    <row r="631" spans="1:8" ht="15">
      <c r="A631" s="38">
        <v>2019</v>
      </c>
      <c r="B631" s="38">
        <v>11</v>
      </c>
      <c r="C631" s="38" t="s">
        <v>32</v>
      </c>
      <c r="D631" s="8" t="str">
        <f t="shared" si="19"/>
        <v>Bases Lubricantes</v>
      </c>
      <c r="E631" s="39">
        <v>8.0394982603388687</v>
      </c>
      <c r="F631" s="38" t="str">
        <f>VLOOKUP(D631,IMPORT_CLASE!$A$2:$B$45,2,FALSE)</f>
        <v>Bases, aceites y grasas lubricantes</v>
      </c>
      <c r="G631" s="38" t="s">
        <v>75</v>
      </c>
      <c r="H631" s="38" t="str">
        <f t="shared" si="18"/>
        <v>01/11/2019</v>
      </c>
    </row>
    <row r="632" spans="1:8" ht="15">
      <c r="A632" s="38">
        <v>2019</v>
      </c>
      <c r="B632" s="38">
        <v>11</v>
      </c>
      <c r="C632" s="38" t="s">
        <v>33</v>
      </c>
      <c r="D632" s="8" t="str">
        <f t="shared" si="19"/>
        <v>Aceites Lubricantes</v>
      </c>
      <c r="E632" s="39">
        <v>58.246185613062025</v>
      </c>
      <c r="F632" s="38" t="str">
        <f>VLOOKUP(D632,IMPORT_CLASE!$A$2:$B$45,2,FALSE)</f>
        <v>Bases, aceites y grasas lubricantes</v>
      </c>
      <c r="G632" s="38" t="s">
        <v>75</v>
      </c>
      <c r="H632" s="38" t="str">
        <f t="shared" si="18"/>
        <v>01/11/2019</v>
      </c>
    </row>
    <row r="633" spans="1:8" ht="15">
      <c r="A633" s="38">
        <v>2019</v>
      </c>
      <c r="B633" s="38">
        <v>11</v>
      </c>
      <c r="C633" s="38" t="s">
        <v>34</v>
      </c>
      <c r="D633" s="8" t="str">
        <f t="shared" si="19"/>
        <v>Grasas Lubricantes</v>
      </c>
      <c r="E633" s="39">
        <v>3.134100890669989</v>
      </c>
      <c r="F633" s="38" t="str">
        <f>VLOOKUP(D633,IMPORT_CLASE!$A$2:$B$45,2,FALSE)</f>
        <v>Bases, aceites y grasas lubricantes</v>
      </c>
      <c r="G633" s="38" t="s">
        <v>75</v>
      </c>
      <c r="H633" s="38" t="str">
        <f t="shared" si="18"/>
        <v>01/11/2019</v>
      </c>
    </row>
    <row r="634" spans="1:8" ht="15">
      <c r="A634" s="38">
        <v>2019</v>
      </c>
      <c r="B634" s="38">
        <v>12</v>
      </c>
      <c r="C634" s="38" t="s">
        <v>74</v>
      </c>
      <c r="D634" s="8" t="str">
        <f t="shared" si="19"/>
        <v>Crudo</v>
      </c>
      <c r="E634" s="39">
        <v>3173.43327826</v>
      </c>
      <c r="F634" s="38" t="str">
        <f>VLOOKUP(D634,IMPORT_CLASE!$A$2:$B$45,2,FALSE)</f>
        <v>Petróleo</v>
      </c>
      <c r="G634" s="38" t="s">
        <v>75</v>
      </c>
      <c r="H634" s="38" t="str">
        <f t="shared" si="18"/>
        <v>01/12/2019</v>
      </c>
    </row>
    <row r="635" spans="1:8" ht="15">
      <c r="A635" s="38">
        <v>2019</v>
      </c>
      <c r="B635" s="38">
        <v>12</v>
      </c>
      <c r="C635" s="38" t="s">
        <v>36</v>
      </c>
      <c r="D635" s="8" t="str">
        <f t="shared" si="19"/>
        <v>GLP</v>
      </c>
      <c r="E635" s="39">
        <v>2.2113123999999997</v>
      </c>
      <c r="F635" s="38" t="str">
        <f>VLOOKUP(D635,IMPORT_CLASE!$A$2:$B$45,2,FALSE)</f>
        <v>GLP/Propano/Butano</v>
      </c>
      <c r="G635" s="38" t="s">
        <v>75</v>
      </c>
      <c r="H635" s="38" t="str">
        <f t="shared" si="18"/>
        <v>01/12/2019</v>
      </c>
    </row>
    <row r="636" spans="1:8" ht="15">
      <c r="A636" s="38">
        <v>2019</v>
      </c>
      <c r="B636" s="38">
        <v>12</v>
      </c>
      <c r="C636" s="38" t="s">
        <v>37</v>
      </c>
      <c r="D636" s="8" t="str">
        <f t="shared" si="19"/>
        <v>Butano</v>
      </c>
      <c r="E636" s="39">
        <v>0</v>
      </c>
      <c r="F636" s="38" t="str">
        <f>VLOOKUP(D636,IMPORT_CLASE!$A$2:$B$45,2,FALSE)</f>
        <v>GLP/Propano/Butano</v>
      </c>
      <c r="G636" s="38" t="s">
        <v>75</v>
      </c>
      <c r="H636" s="38" t="str">
        <f t="shared" si="18"/>
        <v>01/12/2019</v>
      </c>
    </row>
    <row r="637" spans="1:8" ht="15">
      <c r="A637" s="38">
        <v>2019</v>
      </c>
      <c r="B637" s="38">
        <v>12</v>
      </c>
      <c r="C637" s="38" t="s">
        <v>38</v>
      </c>
      <c r="D637" s="8" t="str">
        <f t="shared" si="19"/>
        <v>Propano</v>
      </c>
      <c r="E637" s="39">
        <v>0</v>
      </c>
      <c r="F637" s="38" t="str">
        <f>VLOOKUP(D637,IMPORT_CLASE!$A$2:$B$45,2,FALSE)</f>
        <v>GLP/Propano/Butano</v>
      </c>
      <c r="G637" s="38" t="s">
        <v>75</v>
      </c>
      <c r="H637" s="38" t="str">
        <f t="shared" si="18"/>
        <v>01/12/2019</v>
      </c>
    </row>
    <row r="638" spans="1:8" ht="15">
      <c r="A638" s="38">
        <v>2019</v>
      </c>
      <c r="B638" s="38">
        <v>12</v>
      </c>
      <c r="C638" s="38" t="s">
        <v>76</v>
      </c>
      <c r="D638" s="8" t="str">
        <f t="shared" si="19"/>
        <v>HOGBS</v>
      </c>
      <c r="E638" s="39">
        <v>26.102147649999999</v>
      </c>
      <c r="F638" s="38" t="str">
        <f>VLOOKUP(D638,IMPORT_CLASE!$A$2:$B$45,2,FALSE)</f>
        <v>Gasolinas/Nafta</v>
      </c>
      <c r="G638" s="38" t="s">
        <v>75</v>
      </c>
      <c r="H638" s="38" t="str">
        <f t="shared" si="18"/>
        <v>01/12/2019</v>
      </c>
    </row>
    <row r="639" spans="1:8" ht="15">
      <c r="A639" s="38">
        <v>2019</v>
      </c>
      <c r="B639" s="38">
        <v>12</v>
      </c>
      <c r="C639" s="38" t="s">
        <v>86</v>
      </c>
      <c r="D639" s="8" t="str">
        <f t="shared" si="19"/>
        <v>Nafta Craqueada / Gasolinas</v>
      </c>
      <c r="E639" s="39">
        <v>270.49922333999996</v>
      </c>
      <c r="F639" s="38" t="str">
        <f>VLOOKUP(D639,IMPORT_CLASE!$A$2:$B$45,2,FALSE)</f>
        <v>Gasolinas/Nafta</v>
      </c>
      <c r="G639" s="38" t="s">
        <v>75</v>
      </c>
      <c r="H639" s="38" t="str">
        <f t="shared" si="18"/>
        <v>01/12/2019</v>
      </c>
    </row>
    <row r="640" spans="1:8" ht="15">
      <c r="A640" s="38">
        <v>2019</v>
      </c>
      <c r="B640" s="38">
        <v>12</v>
      </c>
      <c r="C640" s="38" t="s">
        <v>78</v>
      </c>
      <c r="D640" s="8" t="str">
        <f t="shared" si="19"/>
        <v>Gasolina Motor</v>
      </c>
      <c r="E640" s="39">
        <v>0</v>
      </c>
      <c r="F640" s="38" t="str">
        <f>VLOOKUP(D640,IMPORT_CLASE!$A$2:$B$45,2,FALSE)</f>
        <v>Gasolinas/Nafta</v>
      </c>
      <c r="G640" s="38" t="s">
        <v>75</v>
      </c>
      <c r="H640" s="38" t="str">
        <f t="shared" si="18"/>
        <v>01/12/2019</v>
      </c>
    </row>
    <row r="641" spans="1:8" ht="15">
      <c r="A641" s="38">
        <v>2019</v>
      </c>
      <c r="B641" s="38">
        <v>12</v>
      </c>
      <c r="C641" s="38" t="s">
        <v>79</v>
      </c>
      <c r="D641" s="8" t="str">
        <f t="shared" si="19"/>
        <v>Gasolina de Aviación</v>
      </c>
      <c r="E641" s="39">
        <v>220.39209581</v>
      </c>
      <c r="F641" s="38" t="str">
        <f>VLOOKUP(D641,IMPORT_CLASE!$A$2:$B$45,2,FALSE)</f>
        <v>Gasolinas/Nafta</v>
      </c>
      <c r="G641" s="38" t="s">
        <v>75</v>
      </c>
      <c r="H641" s="38" t="str">
        <f t="shared" si="18"/>
        <v>01/12/2019</v>
      </c>
    </row>
    <row r="642" spans="1:8" ht="15">
      <c r="A642" s="38">
        <v>2019</v>
      </c>
      <c r="B642" s="38">
        <v>12</v>
      </c>
      <c r="C642" s="38" t="s">
        <v>80</v>
      </c>
      <c r="D642" s="8" t="str">
        <f t="shared" si="19"/>
        <v>Turbo Jet A1 / Keroturbo</v>
      </c>
      <c r="E642" s="39">
        <v>0</v>
      </c>
      <c r="F642" s="38" t="str">
        <f>VLOOKUP(D642,IMPORT_CLASE!$A$2:$B$45,2,FALSE)</f>
        <v>Keroturbo</v>
      </c>
      <c r="G642" s="38" t="s">
        <v>75</v>
      </c>
      <c r="H642" s="38" t="str">
        <f t="shared" si="18"/>
        <v>01/12/2019</v>
      </c>
    </row>
    <row r="643" spans="1:8" ht="15">
      <c r="A643" s="38">
        <v>2019</v>
      </c>
      <c r="B643" s="38">
        <v>12</v>
      </c>
      <c r="C643" s="38" t="s">
        <v>81</v>
      </c>
      <c r="D643" s="8" t="str">
        <f t="shared" si="19"/>
        <v>Diesel 2 50 PPM</v>
      </c>
      <c r="E643" s="39">
        <v>1044.9702988700003</v>
      </c>
      <c r="F643" s="38" t="str">
        <f>VLOOKUP(D643,IMPORT_CLASE!$A$2:$B$45,2,FALSE)</f>
        <v>Diesel 2/DB5</v>
      </c>
      <c r="G643" s="38" t="s">
        <v>75</v>
      </c>
      <c r="H643" s="38" t="str">
        <f t="shared" ref="H643:H706" si="20">"01/"&amp;B643&amp;"/"&amp;A643</f>
        <v>01/12/2019</v>
      </c>
    </row>
    <row r="644" spans="1:8" ht="15">
      <c r="A644" s="38">
        <v>2019</v>
      </c>
      <c r="B644" s="38">
        <v>12</v>
      </c>
      <c r="C644" s="38" t="s">
        <v>82</v>
      </c>
      <c r="D644" s="8" t="str">
        <f t="shared" ref="D644:D707" si="21">TRIM(C644)</f>
        <v>Diesel B5-50 PPM</v>
      </c>
      <c r="E644" s="39">
        <v>622.88391221000006</v>
      </c>
      <c r="F644" s="38" t="str">
        <f>VLOOKUP(D644,IMPORT_CLASE!$A$2:$B$45,2,FALSE)</f>
        <v>Diesel 2/DB5</v>
      </c>
      <c r="G644" s="38" t="s">
        <v>75</v>
      </c>
      <c r="H644" s="38" t="str">
        <f t="shared" si="20"/>
        <v>01/12/2019</v>
      </c>
    </row>
    <row r="645" spans="1:8" ht="15">
      <c r="A645" s="38">
        <v>2019</v>
      </c>
      <c r="B645" s="38">
        <v>12</v>
      </c>
      <c r="C645" s="38" t="s">
        <v>83</v>
      </c>
      <c r="D645" s="8" t="str">
        <f t="shared" si="21"/>
        <v>Solventes</v>
      </c>
      <c r="E645" s="39">
        <v>4.8384735722946992</v>
      </c>
      <c r="F645" s="38" t="str">
        <f>VLOOKUP(D645,IMPORT_CLASE!$A$2:$B$45,2,FALSE)</f>
        <v>Otros</v>
      </c>
      <c r="G645" s="38" t="s">
        <v>75</v>
      </c>
      <c r="H645" s="38" t="str">
        <f t="shared" si="20"/>
        <v>01/12/2019</v>
      </c>
    </row>
    <row r="646" spans="1:8" ht="15">
      <c r="A646" s="38">
        <v>2019</v>
      </c>
      <c r="B646" s="38">
        <v>12</v>
      </c>
      <c r="C646" s="38" t="s">
        <v>84</v>
      </c>
      <c r="D646" s="8" t="str">
        <f t="shared" si="21"/>
        <v>Etileno</v>
      </c>
      <c r="E646" s="39">
        <v>0</v>
      </c>
      <c r="F646" s="38" t="str">
        <f>VLOOKUP(D646,IMPORT_CLASE!$A$2:$B$45,2,FALSE)</f>
        <v>Otros</v>
      </c>
      <c r="G646" s="38" t="s">
        <v>75</v>
      </c>
      <c r="H646" s="38" t="str">
        <f t="shared" si="20"/>
        <v>01/12/2019</v>
      </c>
    </row>
    <row r="647" spans="1:8" ht="15">
      <c r="A647" s="38">
        <v>2019</v>
      </c>
      <c r="B647" s="38">
        <v>12</v>
      </c>
      <c r="C647" s="38" t="s">
        <v>85</v>
      </c>
      <c r="D647" s="8" t="str">
        <f t="shared" si="21"/>
        <v>Residuales</v>
      </c>
      <c r="E647" s="39">
        <v>0</v>
      </c>
      <c r="F647" s="38" t="str">
        <f>VLOOKUP(D647,IMPORT_CLASE!$A$2:$B$45,2,FALSE)</f>
        <v>Residuales</v>
      </c>
      <c r="G647" s="38" t="s">
        <v>75</v>
      </c>
      <c r="H647" s="38" t="str">
        <f t="shared" si="20"/>
        <v>01/12/2019</v>
      </c>
    </row>
    <row r="648" spans="1:8" ht="15">
      <c r="A648" s="38">
        <v>2019</v>
      </c>
      <c r="B648" s="38">
        <v>12</v>
      </c>
      <c r="C648" s="38" t="s">
        <v>47</v>
      </c>
      <c r="D648" s="8" t="str">
        <f t="shared" si="21"/>
        <v>Otros</v>
      </c>
      <c r="E648" s="39">
        <v>0</v>
      </c>
      <c r="F648" s="38" t="str">
        <f>VLOOKUP(D648,IMPORT_CLASE!$A$2:$B$45,2,FALSE)</f>
        <v>Otros</v>
      </c>
      <c r="G648" s="38" t="s">
        <v>75</v>
      </c>
      <c r="H648" s="38" t="str">
        <f t="shared" si="20"/>
        <v>01/12/2019</v>
      </c>
    </row>
    <row r="649" spans="1:8" ht="15">
      <c r="A649" s="38">
        <v>2019</v>
      </c>
      <c r="B649" s="38">
        <v>12</v>
      </c>
      <c r="C649" s="38" t="s">
        <v>32</v>
      </c>
      <c r="D649" s="8" t="str">
        <f t="shared" si="21"/>
        <v>Bases Lubricantes</v>
      </c>
      <c r="E649" s="39">
        <v>86.04443180230453</v>
      </c>
      <c r="F649" s="38" t="str">
        <f>VLOOKUP(D649,IMPORT_CLASE!$A$2:$B$45,2,FALSE)</f>
        <v>Bases, aceites y grasas lubricantes</v>
      </c>
      <c r="G649" s="38" t="s">
        <v>75</v>
      </c>
      <c r="H649" s="38" t="str">
        <f t="shared" si="20"/>
        <v>01/12/2019</v>
      </c>
    </row>
    <row r="650" spans="1:8" ht="15">
      <c r="A650" s="38">
        <v>2019</v>
      </c>
      <c r="B650" s="38">
        <v>12</v>
      </c>
      <c r="C650" s="38" t="s">
        <v>33</v>
      </c>
      <c r="D650" s="8" t="str">
        <f t="shared" si="21"/>
        <v>Aceites Lubricantes</v>
      </c>
      <c r="E650" s="39">
        <v>48.588304364829462</v>
      </c>
      <c r="F650" s="38" t="str">
        <f>VLOOKUP(D650,IMPORT_CLASE!$A$2:$B$45,2,FALSE)</f>
        <v>Bases, aceites y grasas lubricantes</v>
      </c>
      <c r="G650" s="38" t="s">
        <v>75</v>
      </c>
      <c r="H650" s="38" t="str">
        <f t="shared" si="20"/>
        <v>01/12/2019</v>
      </c>
    </row>
    <row r="651" spans="1:8" ht="15">
      <c r="A651" s="38">
        <v>2019</v>
      </c>
      <c r="B651" s="38">
        <v>12</v>
      </c>
      <c r="C651" s="38" t="s">
        <v>34</v>
      </c>
      <c r="D651" s="8" t="str">
        <f t="shared" si="21"/>
        <v>Grasas Lubricantes</v>
      </c>
      <c r="E651" s="39">
        <v>1.1580830967995572</v>
      </c>
      <c r="F651" s="38" t="str">
        <f>VLOOKUP(D651,IMPORT_CLASE!$A$2:$B$45,2,FALSE)</f>
        <v>Bases, aceites y grasas lubricantes</v>
      </c>
      <c r="G651" s="38" t="s">
        <v>75</v>
      </c>
      <c r="H651" s="38" t="str">
        <f t="shared" si="20"/>
        <v>01/12/2019</v>
      </c>
    </row>
    <row r="652" spans="1:8" ht="15">
      <c r="A652" s="38">
        <v>2020</v>
      </c>
      <c r="B652" s="38">
        <v>1</v>
      </c>
      <c r="C652" s="38" t="s">
        <v>74</v>
      </c>
      <c r="D652" s="8" t="str">
        <f t="shared" si="21"/>
        <v>Crudo</v>
      </c>
      <c r="E652" s="39">
        <v>2163.2109773500001</v>
      </c>
      <c r="F652" s="38" t="str">
        <f>VLOOKUP(D652,IMPORT_CLASE!$A$2:$B$45,2,FALSE)</f>
        <v>Petróleo</v>
      </c>
      <c r="G652" s="38" t="s">
        <v>75</v>
      </c>
      <c r="H652" s="38" t="str">
        <f t="shared" si="20"/>
        <v>01/1/2020</v>
      </c>
    </row>
    <row r="653" spans="1:8" ht="15">
      <c r="A653" s="38">
        <v>2020</v>
      </c>
      <c r="B653" s="38">
        <v>1</v>
      </c>
      <c r="C653" s="38" t="s">
        <v>36</v>
      </c>
      <c r="D653" s="8" t="str">
        <f t="shared" si="21"/>
        <v>GLP</v>
      </c>
      <c r="E653" s="39">
        <v>751.29772170999991</v>
      </c>
      <c r="F653" s="38" t="str">
        <f>VLOOKUP(D653,IMPORT_CLASE!$A$2:$B$45,2,FALSE)</f>
        <v>GLP/Propano/Butano</v>
      </c>
      <c r="G653" s="38" t="s">
        <v>75</v>
      </c>
      <c r="H653" s="38" t="str">
        <f t="shared" si="20"/>
        <v>01/1/2020</v>
      </c>
    </row>
    <row r="654" spans="1:8" ht="15">
      <c r="A654" s="38">
        <v>2020</v>
      </c>
      <c r="B654" s="38">
        <v>1</v>
      </c>
      <c r="C654" s="38" t="s">
        <v>37</v>
      </c>
      <c r="D654" s="8" t="str">
        <f t="shared" si="21"/>
        <v>Butano</v>
      </c>
      <c r="E654" s="39"/>
      <c r="F654" s="38" t="str">
        <f>VLOOKUP(D654,IMPORT_CLASE!$A$2:$B$45,2,FALSE)</f>
        <v>GLP/Propano/Butano</v>
      </c>
      <c r="G654" s="38" t="s">
        <v>75</v>
      </c>
      <c r="H654" s="38" t="str">
        <f t="shared" si="20"/>
        <v>01/1/2020</v>
      </c>
    </row>
    <row r="655" spans="1:8" ht="15">
      <c r="A655" s="38">
        <v>2020</v>
      </c>
      <c r="B655" s="38">
        <v>1</v>
      </c>
      <c r="C655" s="38" t="s">
        <v>38</v>
      </c>
      <c r="D655" s="8" t="str">
        <f t="shared" si="21"/>
        <v>Propano</v>
      </c>
      <c r="E655" s="39"/>
      <c r="F655" s="38" t="str">
        <f>VLOOKUP(D655,IMPORT_CLASE!$A$2:$B$45,2,FALSE)</f>
        <v>GLP/Propano/Butano</v>
      </c>
      <c r="G655" s="38" t="s">
        <v>75</v>
      </c>
      <c r="H655" s="38" t="str">
        <f t="shared" si="20"/>
        <v>01/1/2020</v>
      </c>
    </row>
    <row r="656" spans="1:8" ht="15">
      <c r="A656" s="38">
        <v>2020</v>
      </c>
      <c r="B656" s="38">
        <v>1</v>
      </c>
      <c r="C656" s="38" t="s">
        <v>76</v>
      </c>
      <c r="D656" s="8" t="str">
        <f t="shared" si="21"/>
        <v>HOGBS</v>
      </c>
      <c r="E656" s="39">
        <v>128.89029586999999</v>
      </c>
      <c r="F656" s="38" t="str">
        <f>VLOOKUP(D656,IMPORT_CLASE!$A$2:$B$45,2,FALSE)</f>
        <v>Gasolinas/Nafta</v>
      </c>
      <c r="G656" s="38" t="s">
        <v>75</v>
      </c>
      <c r="H656" s="38" t="str">
        <f t="shared" si="20"/>
        <v>01/1/2020</v>
      </c>
    </row>
    <row r="657" spans="1:8" ht="15">
      <c r="A657" s="38">
        <v>2020</v>
      </c>
      <c r="B657" s="38">
        <v>1</v>
      </c>
      <c r="C657" s="38" t="s">
        <v>86</v>
      </c>
      <c r="D657" s="8" t="str">
        <f t="shared" si="21"/>
        <v>Nafta Craqueada / Gasolinas</v>
      </c>
      <c r="E657" s="39">
        <f>106.20510895+709.26073966</f>
        <v>815.46584860999997</v>
      </c>
      <c r="F657" s="38" t="str">
        <f>VLOOKUP(D657,IMPORT_CLASE!$A$2:$B$45,2,FALSE)</f>
        <v>Gasolinas/Nafta</v>
      </c>
      <c r="G657" s="38" t="s">
        <v>75</v>
      </c>
      <c r="H657" s="38" t="str">
        <f t="shared" si="20"/>
        <v>01/1/2020</v>
      </c>
    </row>
    <row r="658" spans="1:8" ht="15">
      <c r="A658" s="38">
        <v>2020</v>
      </c>
      <c r="B658" s="38">
        <v>1</v>
      </c>
      <c r="C658" s="38" t="s">
        <v>78</v>
      </c>
      <c r="D658" s="8" t="str">
        <f t="shared" si="21"/>
        <v>Gasolina Motor</v>
      </c>
      <c r="E658" s="39"/>
      <c r="F658" s="38" t="str">
        <f>VLOOKUP(D658,IMPORT_CLASE!$A$2:$B$45,2,FALSE)</f>
        <v>Gasolinas/Nafta</v>
      </c>
      <c r="G658" s="38" t="s">
        <v>75</v>
      </c>
      <c r="H658" s="38" t="str">
        <f t="shared" si="20"/>
        <v>01/1/2020</v>
      </c>
    </row>
    <row r="659" spans="1:8" ht="15">
      <c r="A659" s="38">
        <v>2020</v>
      </c>
      <c r="B659" s="38">
        <v>1</v>
      </c>
      <c r="C659" s="38" t="s">
        <v>79</v>
      </c>
      <c r="D659" s="8" t="str">
        <f t="shared" si="21"/>
        <v>Gasolina de Aviación</v>
      </c>
      <c r="E659" s="39"/>
      <c r="F659" s="38" t="str">
        <f>VLOOKUP(D659,IMPORT_CLASE!$A$2:$B$45,2,FALSE)</f>
        <v>Gasolinas/Nafta</v>
      </c>
      <c r="G659" s="38" t="s">
        <v>75</v>
      </c>
      <c r="H659" s="38" t="str">
        <f t="shared" si="20"/>
        <v>01/1/2020</v>
      </c>
    </row>
    <row r="660" spans="1:8" ht="15">
      <c r="A660" s="38">
        <v>2020</v>
      </c>
      <c r="B660" s="38">
        <v>1</v>
      </c>
      <c r="C660" s="38" t="s">
        <v>80</v>
      </c>
      <c r="D660" s="8" t="str">
        <f t="shared" si="21"/>
        <v>Turbo Jet A1 / Keroturbo</v>
      </c>
      <c r="E660" s="39">
        <v>401.78003371</v>
      </c>
      <c r="F660" s="38" t="str">
        <f>VLOOKUP(D660,IMPORT_CLASE!$A$2:$B$45,2,FALSE)</f>
        <v>Keroturbo</v>
      </c>
      <c r="G660" s="38" t="s">
        <v>75</v>
      </c>
      <c r="H660" s="38" t="str">
        <f t="shared" si="20"/>
        <v>01/1/2020</v>
      </c>
    </row>
    <row r="661" spans="1:8" ht="15">
      <c r="A661" s="38">
        <v>2020</v>
      </c>
      <c r="B661" s="38">
        <v>1</v>
      </c>
      <c r="C661" s="38" t="s">
        <v>81</v>
      </c>
      <c r="D661" s="8" t="str">
        <f t="shared" si="21"/>
        <v>Diesel 2 50 PPM</v>
      </c>
      <c r="E661" s="39">
        <v>2117.5452691400001</v>
      </c>
      <c r="F661" s="38" t="str">
        <f>VLOOKUP(D661,IMPORT_CLASE!$A$2:$B$45,2,FALSE)</f>
        <v>Diesel 2/DB5</v>
      </c>
      <c r="G661" s="38" t="s">
        <v>75</v>
      </c>
      <c r="H661" s="38" t="str">
        <f t="shared" si="20"/>
        <v>01/1/2020</v>
      </c>
    </row>
    <row r="662" spans="1:8" ht="15">
      <c r="A662" s="38">
        <v>2020</v>
      </c>
      <c r="B662" s="38">
        <v>1</v>
      </c>
      <c r="C662" s="38" t="s">
        <v>82</v>
      </c>
      <c r="D662" s="8" t="str">
        <f t="shared" si="21"/>
        <v>Diesel B5-50 PPM</v>
      </c>
      <c r="E662" s="39">
        <v>1219.5208558100003</v>
      </c>
      <c r="F662" s="38" t="str">
        <f>VLOOKUP(D662,IMPORT_CLASE!$A$2:$B$45,2,FALSE)</f>
        <v>Diesel 2/DB5</v>
      </c>
      <c r="G662" s="38" t="s">
        <v>75</v>
      </c>
      <c r="H662" s="38" t="str">
        <f t="shared" si="20"/>
        <v>01/1/2020</v>
      </c>
    </row>
    <row r="663" spans="1:8" ht="15">
      <c r="A663" s="38">
        <v>2020</v>
      </c>
      <c r="B663" s="38">
        <v>1</v>
      </c>
      <c r="C663" s="38" t="s">
        <v>83</v>
      </c>
      <c r="D663" s="8" t="str">
        <f t="shared" si="21"/>
        <v>Solventes</v>
      </c>
      <c r="E663" s="39">
        <v>8.7096583738897877</v>
      </c>
      <c r="F663" s="38" t="str">
        <f>VLOOKUP(D663,IMPORT_CLASE!$A$2:$B$45,2,FALSE)</f>
        <v>Otros</v>
      </c>
      <c r="G663" s="38" t="s">
        <v>75</v>
      </c>
      <c r="H663" s="38" t="str">
        <f t="shared" si="20"/>
        <v>01/1/2020</v>
      </c>
    </row>
    <row r="664" spans="1:8" ht="15">
      <c r="A664" s="38">
        <v>2020</v>
      </c>
      <c r="B664" s="38">
        <v>1</v>
      </c>
      <c r="C664" s="38" t="s">
        <v>84</v>
      </c>
      <c r="D664" s="8" t="str">
        <f t="shared" si="21"/>
        <v>Etileno</v>
      </c>
      <c r="E664" s="39"/>
      <c r="F664" s="38" t="str">
        <f>VLOOKUP(D664,IMPORT_CLASE!$A$2:$B$45,2,FALSE)</f>
        <v>Otros</v>
      </c>
      <c r="G664" s="38" t="s">
        <v>75</v>
      </c>
      <c r="H664" s="38" t="str">
        <f t="shared" si="20"/>
        <v>01/1/2020</v>
      </c>
    </row>
    <row r="665" spans="1:8" ht="15">
      <c r="A665" s="38">
        <v>2020</v>
      </c>
      <c r="B665" s="38">
        <v>1</v>
      </c>
      <c r="C665" s="38" t="s">
        <v>85</v>
      </c>
      <c r="D665" s="8" t="str">
        <f t="shared" si="21"/>
        <v>Residuales</v>
      </c>
      <c r="E665" s="39"/>
      <c r="F665" s="38" t="str">
        <f>VLOOKUP(D665,IMPORT_CLASE!$A$2:$B$45,2,FALSE)</f>
        <v>Residuales</v>
      </c>
      <c r="G665" s="38" t="s">
        <v>75</v>
      </c>
      <c r="H665" s="38" t="str">
        <f t="shared" si="20"/>
        <v>01/1/2020</v>
      </c>
    </row>
    <row r="666" spans="1:8" ht="15">
      <c r="A666" s="38">
        <v>2020</v>
      </c>
      <c r="B666" s="38">
        <v>1</v>
      </c>
      <c r="C666" s="38" t="s">
        <v>47</v>
      </c>
      <c r="D666" s="8" t="str">
        <f t="shared" si="21"/>
        <v>Otros</v>
      </c>
      <c r="E666" s="39"/>
      <c r="F666" s="38" t="str">
        <f>VLOOKUP(D666,IMPORT_CLASE!$A$2:$B$45,2,FALSE)</f>
        <v>Otros</v>
      </c>
      <c r="G666" s="38" t="s">
        <v>75</v>
      </c>
      <c r="H666" s="38" t="str">
        <f t="shared" si="20"/>
        <v>01/1/2020</v>
      </c>
    </row>
    <row r="667" spans="1:8" ht="15">
      <c r="A667" s="38">
        <v>2020</v>
      </c>
      <c r="B667" s="38">
        <v>1</v>
      </c>
      <c r="C667" s="38" t="s">
        <v>32</v>
      </c>
      <c r="D667" s="8" t="str">
        <f t="shared" si="21"/>
        <v>Bases Lubricantes</v>
      </c>
      <c r="E667" s="39">
        <v>64.168918869607424</v>
      </c>
      <c r="F667" s="38" t="str">
        <f>VLOOKUP(D667,IMPORT_CLASE!$A$2:$B$45,2,FALSE)</f>
        <v>Bases, aceites y grasas lubricantes</v>
      </c>
      <c r="G667" s="38" t="s">
        <v>75</v>
      </c>
      <c r="H667" s="38" t="str">
        <f t="shared" si="20"/>
        <v>01/1/2020</v>
      </c>
    </row>
    <row r="668" spans="1:8" ht="15">
      <c r="A668" s="38">
        <v>2020</v>
      </c>
      <c r="B668" s="38">
        <v>1</v>
      </c>
      <c r="C668" s="38" t="s">
        <v>33</v>
      </c>
      <c r="D668" s="8" t="str">
        <f t="shared" si="21"/>
        <v>Aceites Lubricantes</v>
      </c>
      <c r="E668" s="39">
        <v>47.911872353911406</v>
      </c>
      <c r="F668" s="38" t="str">
        <f>VLOOKUP(D668,IMPORT_CLASE!$A$2:$B$45,2,FALSE)</f>
        <v>Bases, aceites y grasas lubricantes</v>
      </c>
      <c r="G668" s="38" t="s">
        <v>75</v>
      </c>
      <c r="H668" s="38" t="str">
        <f t="shared" si="20"/>
        <v>01/1/2020</v>
      </c>
    </row>
    <row r="669" spans="1:8" ht="15">
      <c r="A669" s="38">
        <v>2020</v>
      </c>
      <c r="B669" s="38">
        <v>1</v>
      </c>
      <c r="C669" s="38" t="s">
        <v>34</v>
      </c>
      <c r="D669" s="8" t="str">
        <f t="shared" si="21"/>
        <v>Grasas Lubricantes</v>
      </c>
      <c r="E669" s="39">
        <v>1.1102939685844961</v>
      </c>
      <c r="F669" s="38" t="str">
        <f>VLOOKUP(D669,IMPORT_CLASE!$A$2:$B$45,2,FALSE)</f>
        <v>Bases, aceites y grasas lubricantes</v>
      </c>
      <c r="G669" s="38" t="s">
        <v>75</v>
      </c>
      <c r="H669" s="38" t="str">
        <f t="shared" si="20"/>
        <v>01/1/2020</v>
      </c>
    </row>
    <row r="670" spans="1:8" ht="15">
      <c r="A670" s="38">
        <v>2020</v>
      </c>
      <c r="B670" s="38">
        <v>2</v>
      </c>
      <c r="C670" s="38" t="s">
        <v>74</v>
      </c>
      <c r="D670" s="8" t="str">
        <f t="shared" si="21"/>
        <v>Crudo</v>
      </c>
      <c r="E670" s="39">
        <v>2613.6130318500004</v>
      </c>
      <c r="F670" s="38" t="str">
        <f>VLOOKUP(D670,IMPORT_CLASE!$A$2:$B$45,2,FALSE)</f>
        <v>Petróleo</v>
      </c>
      <c r="G670" s="38" t="s">
        <v>75</v>
      </c>
      <c r="H670" s="38" t="str">
        <f t="shared" si="20"/>
        <v>01/2/2020</v>
      </c>
    </row>
    <row r="671" spans="1:8" ht="15">
      <c r="A671" s="38">
        <v>2020</v>
      </c>
      <c r="B671" s="38">
        <v>2</v>
      </c>
      <c r="C671" s="38" t="s">
        <v>36</v>
      </c>
      <c r="D671" s="8" t="str">
        <f t="shared" si="21"/>
        <v>GLP</v>
      </c>
      <c r="E671" s="39">
        <v>411.27151162000007</v>
      </c>
      <c r="F671" s="38" t="str">
        <f>VLOOKUP(D671,IMPORT_CLASE!$A$2:$B$45,2,FALSE)</f>
        <v>GLP/Propano/Butano</v>
      </c>
      <c r="G671" s="38" t="s">
        <v>75</v>
      </c>
      <c r="H671" s="38" t="str">
        <f t="shared" si="20"/>
        <v>01/2/2020</v>
      </c>
    </row>
    <row r="672" spans="1:8" ht="15">
      <c r="A672" s="38">
        <v>2020</v>
      </c>
      <c r="B672" s="38">
        <v>2</v>
      </c>
      <c r="C672" s="38" t="s">
        <v>37</v>
      </c>
      <c r="D672" s="8" t="str">
        <f t="shared" si="21"/>
        <v>Butano</v>
      </c>
      <c r="E672" s="39"/>
      <c r="F672" s="38" t="str">
        <f>VLOOKUP(D672,IMPORT_CLASE!$A$2:$B$45,2,FALSE)</f>
        <v>GLP/Propano/Butano</v>
      </c>
      <c r="G672" s="38" t="s">
        <v>75</v>
      </c>
      <c r="H672" s="38" t="str">
        <f t="shared" si="20"/>
        <v>01/2/2020</v>
      </c>
    </row>
    <row r="673" spans="1:8" ht="15">
      <c r="A673" s="38">
        <v>2020</v>
      </c>
      <c r="B673" s="38">
        <v>2</v>
      </c>
      <c r="C673" s="38" t="s">
        <v>38</v>
      </c>
      <c r="D673" s="8" t="str">
        <f t="shared" si="21"/>
        <v>Propano</v>
      </c>
      <c r="E673" s="39"/>
      <c r="F673" s="38" t="str">
        <f>VLOOKUP(D673,IMPORT_CLASE!$A$2:$B$45,2,FALSE)</f>
        <v>GLP/Propano/Butano</v>
      </c>
      <c r="G673" s="38" t="s">
        <v>75</v>
      </c>
      <c r="H673" s="38" t="str">
        <f t="shared" si="20"/>
        <v>01/2/2020</v>
      </c>
    </row>
    <row r="674" spans="1:8" ht="15">
      <c r="A674" s="38">
        <v>2020</v>
      </c>
      <c r="B674" s="38">
        <v>2</v>
      </c>
      <c r="C674" s="38" t="s">
        <v>76</v>
      </c>
      <c r="D674" s="8" t="str">
        <f t="shared" si="21"/>
        <v>HOGBS</v>
      </c>
      <c r="E674" s="39">
        <v>44.002726559999992</v>
      </c>
      <c r="F674" s="38" t="str">
        <f>VLOOKUP(D674,IMPORT_CLASE!$A$2:$B$45,2,FALSE)</f>
        <v>Gasolinas/Nafta</v>
      </c>
      <c r="G674" s="38" t="s">
        <v>75</v>
      </c>
      <c r="H674" s="38" t="str">
        <f t="shared" si="20"/>
        <v>01/2/2020</v>
      </c>
    </row>
    <row r="675" spans="1:8" ht="15">
      <c r="A675" s="38">
        <v>2020</v>
      </c>
      <c r="B675" s="38">
        <v>2</v>
      </c>
      <c r="C675" s="38" t="s">
        <v>86</v>
      </c>
      <c r="D675" s="8" t="str">
        <f t="shared" si="21"/>
        <v>Nafta Craqueada / Gasolinas</v>
      </c>
      <c r="E675" s="39">
        <f>138.43549667+515.5299096</f>
        <v>653.96540627000002</v>
      </c>
      <c r="F675" s="38" t="str">
        <f>VLOOKUP(D675,IMPORT_CLASE!$A$2:$B$45,2,FALSE)</f>
        <v>Gasolinas/Nafta</v>
      </c>
      <c r="G675" s="38" t="s">
        <v>75</v>
      </c>
      <c r="H675" s="38" t="str">
        <f t="shared" si="20"/>
        <v>01/2/2020</v>
      </c>
    </row>
    <row r="676" spans="1:8" ht="15">
      <c r="A676" s="38">
        <v>2020</v>
      </c>
      <c r="B676" s="38">
        <v>2</v>
      </c>
      <c r="C676" s="38" t="s">
        <v>78</v>
      </c>
      <c r="D676" s="8" t="str">
        <f t="shared" si="21"/>
        <v>Gasolina Motor</v>
      </c>
      <c r="E676" s="39"/>
      <c r="F676" s="38" t="str">
        <f>VLOOKUP(D676,IMPORT_CLASE!$A$2:$B$45,2,FALSE)</f>
        <v>Gasolinas/Nafta</v>
      </c>
      <c r="G676" s="38" t="s">
        <v>75</v>
      </c>
      <c r="H676" s="38" t="str">
        <f t="shared" si="20"/>
        <v>01/2/2020</v>
      </c>
    </row>
    <row r="677" spans="1:8" ht="15">
      <c r="A677" s="38">
        <v>2020</v>
      </c>
      <c r="B677" s="38">
        <v>2</v>
      </c>
      <c r="C677" s="38" t="s">
        <v>79</v>
      </c>
      <c r="D677" s="8" t="str">
        <f t="shared" si="21"/>
        <v>Gasolina de Aviación</v>
      </c>
      <c r="E677" s="39"/>
      <c r="F677" s="38" t="str">
        <f>VLOOKUP(D677,IMPORT_CLASE!$A$2:$B$45,2,FALSE)</f>
        <v>Gasolinas/Nafta</v>
      </c>
      <c r="G677" s="38" t="s">
        <v>75</v>
      </c>
      <c r="H677" s="38" t="str">
        <f t="shared" si="20"/>
        <v>01/2/2020</v>
      </c>
    </row>
    <row r="678" spans="1:8" ht="15">
      <c r="A678" s="38">
        <v>2020</v>
      </c>
      <c r="B678" s="38">
        <v>2</v>
      </c>
      <c r="C678" s="38" t="s">
        <v>80</v>
      </c>
      <c r="D678" s="8" t="str">
        <f t="shared" si="21"/>
        <v>Turbo Jet A1 / Keroturbo</v>
      </c>
      <c r="E678" s="39">
        <v>226.37061501000002</v>
      </c>
      <c r="F678" s="38" t="str">
        <f>VLOOKUP(D678,IMPORT_CLASE!$A$2:$B$45,2,FALSE)</f>
        <v>Keroturbo</v>
      </c>
      <c r="G678" s="38" t="s">
        <v>75</v>
      </c>
      <c r="H678" s="38" t="str">
        <f t="shared" si="20"/>
        <v>01/2/2020</v>
      </c>
    </row>
    <row r="679" spans="1:8" ht="15">
      <c r="A679" s="38">
        <v>2020</v>
      </c>
      <c r="B679" s="38">
        <v>2</v>
      </c>
      <c r="C679" s="38" t="s">
        <v>81</v>
      </c>
      <c r="D679" s="8" t="str">
        <f t="shared" si="21"/>
        <v>Diesel 2 50 PPM</v>
      </c>
      <c r="E679" s="39">
        <v>1296.4286291999997</v>
      </c>
      <c r="F679" s="38" t="str">
        <f>VLOOKUP(D679,IMPORT_CLASE!$A$2:$B$45,2,FALSE)</f>
        <v>Diesel 2/DB5</v>
      </c>
      <c r="G679" s="38" t="s">
        <v>75</v>
      </c>
      <c r="H679" s="38" t="str">
        <f t="shared" si="20"/>
        <v>01/2/2020</v>
      </c>
    </row>
    <row r="680" spans="1:8" ht="15">
      <c r="A680" s="38">
        <v>2020</v>
      </c>
      <c r="B680" s="38">
        <v>2</v>
      </c>
      <c r="C680" s="38" t="s">
        <v>82</v>
      </c>
      <c r="D680" s="8" t="str">
        <f t="shared" si="21"/>
        <v>Diesel B5-50 PPM</v>
      </c>
      <c r="E680" s="39">
        <v>644.16988862999995</v>
      </c>
      <c r="F680" s="38" t="str">
        <f>VLOOKUP(D680,IMPORT_CLASE!$A$2:$B$45,2,FALSE)</f>
        <v>Diesel 2/DB5</v>
      </c>
      <c r="G680" s="38" t="s">
        <v>75</v>
      </c>
      <c r="H680" s="38" t="str">
        <f t="shared" si="20"/>
        <v>01/2/2020</v>
      </c>
    </row>
    <row r="681" spans="1:8" ht="15">
      <c r="A681" s="38">
        <v>2020</v>
      </c>
      <c r="B681" s="38">
        <v>2</v>
      </c>
      <c r="C681" s="38" t="s">
        <v>83</v>
      </c>
      <c r="D681" s="8" t="str">
        <f t="shared" si="21"/>
        <v>Solventes</v>
      </c>
      <c r="E681" s="39">
        <v>6.7356021058185087</v>
      </c>
      <c r="F681" s="38" t="str">
        <f>VLOOKUP(D681,IMPORT_CLASE!$A$2:$B$45,2,FALSE)</f>
        <v>Otros</v>
      </c>
      <c r="G681" s="38" t="s">
        <v>75</v>
      </c>
      <c r="H681" s="38" t="str">
        <f t="shared" si="20"/>
        <v>01/2/2020</v>
      </c>
    </row>
    <row r="682" spans="1:8" ht="15">
      <c r="A682" s="38">
        <v>2020</v>
      </c>
      <c r="B682" s="38">
        <v>2</v>
      </c>
      <c r="C682" s="38" t="s">
        <v>84</v>
      </c>
      <c r="D682" s="8" t="str">
        <f t="shared" si="21"/>
        <v>Etileno</v>
      </c>
      <c r="E682" s="39">
        <v>2.2266599999999997E-3</v>
      </c>
      <c r="F682" s="38" t="str">
        <f>VLOOKUP(D682,IMPORT_CLASE!$A$2:$B$45,2,FALSE)</f>
        <v>Otros</v>
      </c>
      <c r="G682" s="38" t="s">
        <v>75</v>
      </c>
      <c r="H682" s="38" t="str">
        <f t="shared" si="20"/>
        <v>01/2/2020</v>
      </c>
    </row>
    <row r="683" spans="1:8" ht="15">
      <c r="A683" s="38">
        <v>2020</v>
      </c>
      <c r="B683" s="38">
        <v>2</v>
      </c>
      <c r="C683" s="38" t="s">
        <v>85</v>
      </c>
      <c r="D683" s="8" t="str">
        <f t="shared" si="21"/>
        <v>Residuales</v>
      </c>
      <c r="E683" s="39"/>
      <c r="F683" s="38" t="str">
        <f>VLOOKUP(D683,IMPORT_CLASE!$A$2:$B$45,2,FALSE)</f>
        <v>Residuales</v>
      </c>
      <c r="G683" s="38" t="s">
        <v>75</v>
      </c>
      <c r="H683" s="38" t="str">
        <f t="shared" si="20"/>
        <v>01/2/2020</v>
      </c>
    </row>
    <row r="684" spans="1:8" ht="15">
      <c r="A684" s="38">
        <v>2020</v>
      </c>
      <c r="B684" s="38">
        <v>2</v>
      </c>
      <c r="C684" s="38" t="s">
        <v>47</v>
      </c>
      <c r="D684" s="8" t="str">
        <f t="shared" si="21"/>
        <v>Otros</v>
      </c>
      <c r="E684" s="39"/>
      <c r="F684" s="38" t="str">
        <f>VLOOKUP(D684,IMPORT_CLASE!$A$2:$B$45,2,FALSE)</f>
        <v>Otros</v>
      </c>
      <c r="G684" s="38" t="s">
        <v>75</v>
      </c>
      <c r="H684" s="38" t="str">
        <f t="shared" si="20"/>
        <v>01/2/2020</v>
      </c>
    </row>
    <row r="685" spans="1:8" ht="15">
      <c r="A685" s="38">
        <v>2020</v>
      </c>
      <c r="B685" s="38">
        <v>2</v>
      </c>
      <c r="C685" s="38" t="s">
        <v>32</v>
      </c>
      <c r="D685" s="8" t="str">
        <f t="shared" si="21"/>
        <v>Bases Lubricantes</v>
      </c>
      <c r="E685" s="39">
        <v>16.661324828934664</v>
      </c>
      <c r="F685" s="38" t="str">
        <f>VLOOKUP(D685,IMPORT_CLASE!$A$2:$B$45,2,FALSE)</f>
        <v>Bases, aceites y grasas lubricantes</v>
      </c>
      <c r="G685" s="38" t="s">
        <v>75</v>
      </c>
      <c r="H685" s="38" t="str">
        <f t="shared" si="20"/>
        <v>01/2/2020</v>
      </c>
    </row>
    <row r="686" spans="1:8" ht="15">
      <c r="A686" s="38">
        <v>2020</v>
      </c>
      <c r="B686" s="38">
        <v>2</v>
      </c>
      <c r="C686" s="38" t="s">
        <v>33</v>
      </c>
      <c r="D686" s="8" t="str">
        <f t="shared" si="21"/>
        <v>Aceites Lubricantes</v>
      </c>
      <c r="E686" s="39">
        <v>39.007129028787389</v>
      </c>
      <c r="F686" s="38" t="str">
        <f>VLOOKUP(D686,IMPORT_CLASE!$A$2:$B$45,2,FALSE)</f>
        <v>Bases, aceites y grasas lubricantes</v>
      </c>
      <c r="G686" s="38" t="s">
        <v>75</v>
      </c>
      <c r="H686" s="38" t="str">
        <f t="shared" si="20"/>
        <v>01/2/2020</v>
      </c>
    </row>
    <row r="687" spans="1:8" ht="15">
      <c r="A687" s="38">
        <v>2020</v>
      </c>
      <c r="B687" s="38">
        <v>2</v>
      </c>
      <c r="C687" s="38" t="s">
        <v>34</v>
      </c>
      <c r="D687" s="8" t="str">
        <f t="shared" si="21"/>
        <v>Grasas Lubricantes</v>
      </c>
      <c r="E687" s="39">
        <v>2.7262091602679956</v>
      </c>
      <c r="F687" s="38" t="str">
        <f>VLOOKUP(D687,IMPORT_CLASE!$A$2:$B$45,2,FALSE)</f>
        <v>Bases, aceites y grasas lubricantes</v>
      </c>
      <c r="G687" s="38" t="s">
        <v>75</v>
      </c>
      <c r="H687" s="38" t="str">
        <f t="shared" si="20"/>
        <v>01/2/2020</v>
      </c>
    </row>
    <row r="688" spans="1:8" ht="15">
      <c r="A688" s="38">
        <v>2020</v>
      </c>
      <c r="B688" s="38">
        <v>3</v>
      </c>
      <c r="C688" s="38" t="s">
        <v>74</v>
      </c>
      <c r="D688" s="8" t="str">
        <f t="shared" si="21"/>
        <v>Crudo</v>
      </c>
      <c r="E688" s="39">
        <v>2883.3070282599997</v>
      </c>
      <c r="F688" s="38" t="str">
        <f>VLOOKUP(D688,IMPORT_CLASE!$A$2:$B$45,2,FALSE)</f>
        <v>Petróleo</v>
      </c>
      <c r="G688" s="38" t="s">
        <v>75</v>
      </c>
      <c r="H688" s="38" t="str">
        <f t="shared" si="20"/>
        <v>01/3/2020</v>
      </c>
    </row>
    <row r="689" spans="1:8" ht="15">
      <c r="A689" s="38">
        <v>2020</v>
      </c>
      <c r="B689" s="38">
        <v>3</v>
      </c>
      <c r="C689" s="38" t="s">
        <v>36</v>
      </c>
      <c r="D689" s="8" t="str">
        <f t="shared" si="21"/>
        <v>GLP</v>
      </c>
      <c r="E689" s="39">
        <v>456.43896376999987</v>
      </c>
      <c r="F689" s="38" t="str">
        <f>VLOOKUP(D689,IMPORT_CLASE!$A$2:$B$45,2,FALSE)</f>
        <v>GLP/Propano/Butano</v>
      </c>
      <c r="G689" s="38" t="s">
        <v>75</v>
      </c>
      <c r="H689" s="38" t="str">
        <f t="shared" si="20"/>
        <v>01/3/2020</v>
      </c>
    </row>
    <row r="690" spans="1:8" ht="15">
      <c r="A690" s="38">
        <v>2020</v>
      </c>
      <c r="B690" s="38">
        <v>3</v>
      </c>
      <c r="C690" s="38" t="s">
        <v>37</v>
      </c>
      <c r="D690" s="8" t="str">
        <f t="shared" si="21"/>
        <v>Butano</v>
      </c>
      <c r="E690" s="39"/>
      <c r="F690" s="38" t="str">
        <f>VLOOKUP(D690,IMPORT_CLASE!$A$2:$B$45,2,FALSE)</f>
        <v>GLP/Propano/Butano</v>
      </c>
      <c r="G690" s="38" t="s">
        <v>75</v>
      </c>
      <c r="H690" s="38" t="str">
        <f t="shared" si="20"/>
        <v>01/3/2020</v>
      </c>
    </row>
    <row r="691" spans="1:8" ht="15">
      <c r="A691" s="38">
        <v>2020</v>
      </c>
      <c r="B691" s="38">
        <v>3</v>
      </c>
      <c r="C691" s="38" t="s">
        <v>38</v>
      </c>
      <c r="D691" s="8" t="str">
        <f t="shared" si="21"/>
        <v>Propano</v>
      </c>
      <c r="E691" s="39"/>
      <c r="F691" s="38" t="str">
        <f>VLOOKUP(D691,IMPORT_CLASE!$A$2:$B$45,2,FALSE)</f>
        <v>GLP/Propano/Butano</v>
      </c>
      <c r="G691" s="38" t="s">
        <v>75</v>
      </c>
      <c r="H691" s="38" t="str">
        <f t="shared" si="20"/>
        <v>01/3/2020</v>
      </c>
    </row>
    <row r="692" spans="1:8" ht="15">
      <c r="A692" s="38">
        <v>2020</v>
      </c>
      <c r="B692" s="38">
        <v>3</v>
      </c>
      <c r="C692" s="38" t="s">
        <v>76</v>
      </c>
      <c r="D692" s="8" t="str">
        <f t="shared" si="21"/>
        <v>HOGBS</v>
      </c>
      <c r="E692" s="39">
        <v>44.064777410000005</v>
      </c>
      <c r="F692" s="38" t="str">
        <f>VLOOKUP(D692,IMPORT_CLASE!$A$2:$B$45,2,FALSE)</f>
        <v>Gasolinas/Nafta</v>
      </c>
      <c r="G692" s="38" t="s">
        <v>75</v>
      </c>
      <c r="H692" s="38" t="str">
        <f t="shared" si="20"/>
        <v>01/3/2020</v>
      </c>
    </row>
    <row r="693" spans="1:8" ht="15">
      <c r="A693" s="38">
        <v>2020</v>
      </c>
      <c r="B693" s="38">
        <v>3</v>
      </c>
      <c r="C693" s="38" t="s">
        <v>86</v>
      </c>
      <c r="D693" s="8" t="str">
        <f t="shared" si="21"/>
        <v>Nafta Craqueada / Gasolinas</v>
      </c>
      <c r="E693" s="39">
        <f>75.98325032+660.36010961</f>
        <v>736.34335993000002</v>
      </c>
      <c r="F693" s="38" t="str">
        <f>VLOOKUP(D693,IMPORT_CLASE!$A$2:$B$45,2,FALSE)</f>
        <v>Gasolinas/Nafta</v>
      </c>
      <c r="G693" s="38" t="s">
        <v>75</v>
      </c>
      <c r="H693" s="38" t="str">
        <f t="shared" si="20"/>
        <v>01/3/2020</v>
      </c>
    </row>
    <row r="694" spans="1:8" ht="15">
      <c r="A694" s="38">
        <v>2020</v>
      </c>
      <c r="B694" s="38">
        <v>3</v>
      </c>
      <c r="C694" s="38" t="s">
        <v>78</v>
      </c>
      <c r="D694" s="8" t="str">
        <f t="shared" si="21"/>
        <v>Gasolina Motor</v>
      </c>
      <c r="E694" s="39"/>
      <c r="F694" s="38" t="str">
        <f>VLOOKUP(D694,IMPORT_CLASE!$A$2:$B$45,2,FALSE)</f>
        <v>Gasolinas/Nafta</v>
      </c>
      <c r="G694" s="38" t="s">
        <v>75</v>
      </c>
      <c r="H694" s="38" t="str">
        <f t="shared" si="20"/>
        <v>01/3/2020</v>
      </c>
    </row>
    <row r="695" spans="1:8" ht="15">
      <c r="A695" s="38">
        <v>2020</v>
      </c>
      <c r="B695" s="38">
        <v>3</v>
      </c>
      <c r="C695" s="38" t="s">
        <v>79</v>
      </c>
      <c r="D695" s="8" t="str">
        <f t="shared" si="21"/>
        <v>Gasolina de Aviación</v>
      </c>
      <c r="E695" s="39"/>
      <c r="F695" s="38" t="str">
        <f>VLOOKUP(D695,IMPORT_CLASE!$A$2:$B$45,2,FALSE)</f>
        <v>Gasolinas/Nafta</v>
      </c>
      <c r="G695" s="38" t="s">
        <v>75</v>
      </c>
      <c r="H695" s="38" t="str">
        <f t="shared" si="20"/>
        <v>01/3/2020</v>
      </c>
    </row>
    <row r="696" spans="1:8" ht="15">
      <c r="A696" s="38">
        <v>2020</v>
      </c>
      <c r="B696" s="38">
        <v>3</v>
      </c>
      <c r="C696" s="38" t="s">
        <v>80</v>
      </c>
      <c r="D696" s="8" t="str">
        <f t="shared" si="21"/>
        <v>Turbo Jet A1 / Keroturbo</v>
      </c>
      <c r="E696" s="39">
        <v>173.14393682000002</v>
      </c>
      <c r="F696" s="38" t="str">
        <f>VLOOKUP(D696,IMPORT_CLASE!$A$2:$B$45,2,FALSE)</f>
        <v>Keroturbo</v>
      </c>
      <c r="G696" s="38" t="s">
        <v>75</v>
      </c>
      <c r="H696" s="38" t="str">
        <f t="shared" si="20"/>
        <v>01/3/2020</v>
      </c>
    </row>
    <row r="697" spans="1:8" ht="15">
      <c r="A697" s="38">
        <v>2020</v>
      </c>
      <c r="B697" s="38">
        <v>3</v>
      </c>
      <c r="C697" s="38" t="s">
        <v>81</v>
      </c>
      <c r="D697" s="8" t="str">
        <f t="shared" si="21"/>
        <v>Diesel 2 50 PPM</v>
      </c>
      <c r="E697" s="39">
        <v>1444.8181640900002</v>
      </c>
      <c r="F697" s="38" t="str">
        <f>VLOOKUP(D697,IMPORT_CLASE!$A$2:$B$45,2,FALSE)</f>
        <v>Diesel 2/DB5</v>
      </c>
      <c r="G697" s="38" t="s">
        <v>75</v>
      </c>
      <c r="H697" s="38" t="str">
        <f t="shared" si="20"/>
        <v>01/3/2020</v>
      </c>
    </row>
    <row r="698" spans="1:8" ht="15">
      <c r="A698" s="38">
        <v>2020</v>
      </c>
      <c r="B698" s="38">
        <v>3</v>
      </c>
      <c r="C698" s="38" t="s">
        <v>82</v>
      </c>
      <c r="D698" s="8" t="str">
        <f t="shared" si="21"/>
        <v>Diesel B5-50 PPM</v>
      </c>
      <c r="E698" s="39">
        <v>441.45142853000004</v>
      </c>
      <c r="F698" s="38" t="str">
        <f>VLOOKUP(D698,IMPORT_CLASE!$A$2:$B$45,2,FALSE)</f>
        <v>Diesel 2/DB5</v>
      </c>
      <c r="G698" s="38" t="s">
        <v>75</v>
      </c>
      <c r="H698" s="38" t="str">
        <f t="shared" si="20"/>
        <v>01/3/2020</v>
      </c>
    </row>
    <row r="699" spans="1:8" ht="15">
      <c r="A699" s="38">
        <v>2020</v>
      </c>
      <c r="B699" s="38">
        <v>3</v>
      </c>
      <c r="C699" s="38" t="s">
        <v>83</v>
      </c>
      <c r="D699" s="8" t="str">
        <f t="shared" si="21"/>
        <v>Solventes</v>
      </c>
      <c r="E699" s="39">
        <v>5.6851408008086244</v>
      </c>
      <c r="F699" s="38" t="str">
        <f>VLOOKUP(D699,IMPORT_CLASE!$A$2:$B$45,2,FALSE)</f>
        <v>Otros</v>
      </c>
      <c r="G699" s="38" t="s">
        <v>75</v>
      </c>
      <c r="H699" s="38" t="str">
        <f t="shared" si="20"/>
        <v>01/3/2020</v>
      </c>
    </row>
    <row r="700" spans="1:8" ht="15">
      <c r="A700" s="38">
        <v>2020</v>
      </c>
      <c r="B700" s="38">
        <v>3</v>
      </c>
      <c r="C700" s="38" t="s">
        <v>84</v>
      </c>
      <c r="D700" s="8" t="str">
        <f t="shared" si="21"/>
        <v>Etileno</v>
      </c>
      <c r="E700" s="39">
        <v>2.0127999999999999E-3</v>
      </c>
      <c r="F700" s="38" t="str">
        <f>VLOOKUP(D700,IMPORT_CLASE!$A$2:$B$45,2,FALSE)</f>
        <v>Otros</v>
      </c>
      <c r="G700" s="38" t="s">
        <v>75</v>
      </c>
      <c r="H700" s="38" t="str">
        <f t="shared" si="20"/>
        <v>01/3/2020</v>
      </c>
    </row>
    <row r="701" spans="1:8" ht="15">
      <c r="A701" s="38">
        <v>2020</v>
      </c>
      <c r="B701" s="38">
        <v>3</v>
      </c>
      <c r="C701" s="38" t="s">
        <v>85</v>
      </c>
      <c r="D701" s="8" t="str">
        <f t="shared" si="21"/>
        <v>Residuales</v>
      </c>
      <c r="E701" s="39"/>
      <c r="F701" s="38" t="str">
        <f>VLOOKUP(D701,IMPORT_CLASE!$A$2:$B$45,2,FALSE)</f>
        <v>Residuales</v>
      </c>
      <c r="G701" s="38" t="s">
        <v>75</v>
      </c>
      <c r="H701" s="38" t="str">
        <f t="shared" si="20"/>
        <v>01/3/2020</v>
      </c>
    </row>
    <row r="702" spans="1:8" ht="15">
      <c r="A702" s="38">
        <v>2020</v>
      </c>
      <c r="B702" s="38">
        <v>3</v>
      </c>
      <c r="C702" s="38" t="s">
        <v>47</v>
      </c>
      <c r="D702" s="8" t="str">
        <f t="shared" si="21"/>
        <v>Otros</v>
      </c>
      <c r="E702" s="39"/>
      <c r="F702" s="38" t="str">
        <f>VLOOKUP(D702,IMPORT_CLASE!$A$2:$B$45,2,FALSE)</f>
        <v>Otros</v>
      </c>
      <c r="G702" s="38" t="s">
        <v>75</v>
      </c>
      <c r="H702" s="38" t="str">
        <f t="shared" si="20"/>
        <v>01/3/2020</v>
      </c>
    </row>
    <row r="703" spans="1:8" ht="15">
      <c r="A703" s="38">
        <v>2020</v>
      </c>
      <c r="B703" s="38">
        <v>3</v>
      </c>
      <c r="C703" s="38" t="s">
        <v>32</v>
      </c>
      <c r="D703" s="8" t="str">
        <f t="shared" si="21"/>
        <v>Bases Lubricantes</v>
      </c>
      <c r="E703" s="39">
        <v>58.999056731316728</v>
      </c>
      <c r="F703" s="38" t="str">
        <f>VLOOKUP(D703,IMPORT_CLASE!$A$2:$B$45,2,FALSE)</f>
        <v>Bases, aceites y grasas lubricantes</v>
      </c>
      <c r="G703" s="38" t="s">
        <v>75</v>
      </c>
      <c r="H703" s="38" t="str">
        <f t="shared" si="20"/>
        <v>01/3/2020</v>
      </c>
    </row>
    <row r="704" spans="1:8" ht="15">
      <c r="A704" s="38">
        <v>2020</v>
      </c>
      <c r="B704" s="38">
        <v>3</v>
      </c>
      <c r="C704" s="38" t="s">
        <v>33</v>
      </c>
      <c r="D704" s="8" t="str">
        <f t="shared" si="21"/>
        <v>Aceites Lubricantes</v>
      </c>
      <c r="E704" s="39">
        <v>43.372990805987833</v>
      </c>
      <c r="F704" s="38" t="str">
        <f>VLOOKUP(D704,IMPORT_CLASE!$A$2:$B$45,2,FALSE)</f>
        <v>Bases, aceites y grasas lubricantes</v>
      </c>
      <c r="G704" s="38" t="s">
        <v>75</v>
      </c>
      <c r="H704" s="38" t="str">
        <f t="shared" si="20"/>
        <v>01/3/2020</v>
      </c>
    </row>
    <row r="705" spans="1:8" ht="15">
      <c r="A705" s="38">
        <v>2020</v>
      </c>
      <c r="B705" s="38">
        <v>3</v>
      </c>
      <c r="C705" s="38" t="s">
        <v>34</v>
      </c>
      <c r="D705" s="8" t="str">
        <f t="shared" si="21"/>
        <v>Grasas Lubricantes</v>
      </c>
      <c r="E705" s="39">
        <v>0.81330457558361025</v>
      </c>
      <c r="F705" s="38" t="str">
        <f>VLOOKUP(D705,IMPORT_CLASE!$A$2:$B$45,2,FALSE)</f>
        <v>Bases, aceites y grasas lubricantes</v>
      </c>
      <c r="G705" s="38" t="s">
        <v>75</v>
      </c>
      <c r="H705" s="38" t="str">
        <f t="shared" si="20"/>
        <v>01/3/2020</v>
      </c>
    </row>
    <row r="706" spans="1:8" ht="15">
      <c r="A706" s="38">
        <v>2020</v>
      </c>
      <c r="B706" s="38">
        <v>4</v>
      </c>
      <c r="C706" s="38" t="s">
        <v>74</v>
      </c>
      <c r="D706" s="8" t="str">
        <f t="shared" si="21"/>
        <v>Crudo</v>
      </c>
      <c r="E706" s="39">
        <v>1676.4693661900001</v>
      </c>
      <c r="F706" s="38" t="str">
        <f>VLOOKUP(D706,IMPORT_CLASE!$A$2:$B$45,2,FALSE)</f>
        <v>Petróleo</v>
      </c>
      <c r="G706" s="38" t="s">
        <v>75</v>
      </c>
      <c r="H706" s="38" t="str">
        <f t="shared" si="20"/>
        <v>01/4/2020</v>
      </c>
    </row>
    <row r="707" spans="1:8" ht="15">
      <c r="A707" s="38">
        <v>2020</v>
      </c>
      <c r="B707" s="38">
        <v>4</v>
      </c>
      <c r="C707" s="38" t="s">
        <v>36</v>
      </c>
      <c r="D707" s="8" t="str">
        <f t="shared" si="21"/>
        <v>GLP</v>
      </c>
      <c r="E707" s="39">
        <v>265.61603845000002</v>
      </c>
      <c r="F707" s="38" t="str">
        <f>VLOOKUP(D707,IMPORT_CLASE!$A$2:$B$45,2,FALSE)</f>
        <v>GLP/Propano/Butano</v>
      </c>
      <c r="G707" s="38" t="s">
        <v>75</v>
      </c>
      <c r="H707" s="38" t="str">
        <f t="shared" ref="H707:H770" si="22">"01/"&amp;B707&amp;"/"&amp;A707</f>
        <v>01/4/2020</v>
      </c>
    </row>
    <row r="708" spans="1:8" ht="15">
      <c r="A708" s="38">
        <v>2020</v>
      </c>
      <c r="B708" s="38">
        <v>4</v>
      </c>
      <c r="C708" s="38" t="s">
        <v>37</v>
      </c>
      <c r="D708" s="8" t="str">
        <f t="shared" ref="D708:D771" si="23">TRIM(C708)</f>
        <v>Butano</v>
      </c>
      <c r="E708" s="39"/>
      <c r="F708" s="38" t="str">
        <f>VLOOKUP(D708,IMPORT_CLASE!$A$2:$B$45,2,FALSE)</f>
        <v>GLP/Propano/Butano</v>
      </c>
      <c r="G708" s="38" t="s">
        <v>75</v>
      </c>
      <c r="H708" s="38" t="str">
        <f t="shared" si="22"/>
        <v>01/4/2020</v>
      </c>
    </row>
    <row r="709" spans="1:8" ht="15">
      <c r="A709" s="38">
        <v>2020</v>
      </c>
      <c r="B709" s="38">
        <v>4</v>
      </c>
      <c r="C709" s="38" t="s">
        <v>38</v>
      </c>
      <c r="D709" s="8" t="str">
        <f t="shared" si="23"/>
        <v>Propano</v>
      </c>
      <c r="E709" s="39"/>
      <c r="F709" s="38" t="str">
        <f>VLOOKUP(D709,IMPORT_CLASE!$A$2:$B$45,2,FALSE)</f>
        <v>GLP/Propano/Butano</v>
      </c>
      <c r="G709" s="38" t="s">
        <v>75</v>
      </c>
      <c r="H709" s="38" t="str">
        <f t="shared" si="22"/>
        <v>01/4/2020</v>
      </c>
    </row>
    <row r="710" spans="1:8" ht="15">
      <c r="A710" s="38">
        <v>2020</v>
      </c>
      <c r="B710" s="38">
        <v>4</v>
      </c>
      <c r="C710" s="38" t="s">
        <v>76</v>
      </c>
      <c r="D710" s="8" t="str">
        <f t="shared" si="23"/>
        <v>HOGBS</v>
      </c>
      <c r="E710" s="39">
        <v>78.730338629999991</v>
      </c>
      <c r="F710" s="38" t="str">
        <f>VLOOKUP(D710,IMPORT_CLASE!$A$2:$B$45,2,FALSE)</f>
        <v>Gasolinas/Nafta</v>
      </c>
      <c r="G710" s="38" t="s">
        <v>75</v>
      </c>
      <c r="H710" s="38" t="str">
        <f t="shared" si="22"/>
        <v>01/4/2020</v>
      </c>
    </row>
    <row r="711" spans="1:8" ht="15">
      <c r="A711" s="38">
        <v>2020</v>
      </c>
      <c r="B711" s="38">
        <v>4</v>
      </c>
      <c r="C711" s="38" t="s">
        <v>86</v>
      </c>
      <c r="D711" s="8" t="str">
        <f t="shared" si="23"/>
        <v>Nafta Craqueada / Gasolinas</v>
      </c>
      <c r="E711" s="39">
        <f>21.00063686+490.2144837</f>
        <v>511.21512056</v>
      </c>
      <c r="F711" s="38" t="str">
        <f>VLOOKUP(D711,IMPORT_CLASE!$A$2:$B$45,2,FALSE)</f>
        <v>Gasolinas/Nafta</v>
      </c>
      <c r="G711" s="38" t="s">
        <v>75</v>
      </c>
      <c r="H711" s="38" t="str">
        <f t="shared" si="22"/>
        <v>01/4/2020</v>
      </c>
    </row>
    <row r="712" spans="1:8" ht="15">
      <c r="A712" s="38">
        <v>2020</v>
      </c>
      <c r="B712" s="38">
        <v>4</v>
      </c>
      <c r="C712" s="38" t="s">
        <v>78</v>
      </c>
      <c r="D712" s="8" t="str">
        <f t="shared" si="23"/>
        <v>Gasolina Motor</v>
      </c>
      <c r="E712" s="39"/>
      <c r="F712" s="38" t="str">
        <f>VLOOKUP(D712,IMPORT_CLASE!$A$2:$B$45,2,FALSE)</f>
        <v>Gasolinas/Nafta</v>
      </c>
      <c r="G712" s="38" t="s">
        <v>75</v>
      </c>
      <c r="H712" s="38" t="str">
        <f t="shared" si="22"/>
        <v>01/4/2020</v>
      </c>
    </row>
    <row r="713" spans="1:8" ht="15">
      <c r="A713" s="38">
        <v>2020</v>
      </c>
      <c r="B713" s="38">
        <v>4</v>
      </c>
      <c r="C713" s="38" t="s">
        <v>79</v>
      </c>
      <c r="D713" s="8" t="str">
        <f t="shared" si="23"/>
        <v>Gasolina de Aviación</v>
      </c>
      <c r="E713" s="39"/>
      <c r="F713" s="38" t="str">
        <f>VLOOKUP(D713,IMPORT_CLASE!$A$2:$B$45,2,FALSE)</f>
        <v>Gasolinas/Nafta</v>
      </c>
      <c r="G713" s="38" t="s">
        <v>75</v>
      </c>
      <c r="H713" s="38" t="str">
        <f t="shared" si="22"/>
        <v>01/4/2020</v>
      </c>
    </row>
    <row r="714" spans="1:8" ht="15">
      <c r="A714" s="38">
        <v>2020</v>
      </c>
      <c r="B714" s="38">
        <v>4</v>
      </c>
      <c r="C714" s="38" t="s">
        <v>80</v>
      </c>
      <c r="D714" s="8" t="str">
        <f t="shared" si="23"/>
        <v>Turbo Jet A1 / Keroturbo</v>
      </c>
      <c r="E714" s="39">
        <v>80.348504030000001</v>
      </c>
      <c r="F714" s="38" t="str">
        <f>VLOOKUP(D714,IMPORT_CLASE!$A$2:$B$45,2,FALSE)</f>
        <v>Keroturbo</v>
      </c>
      <c r="G714" s="38" t="s">
        <v>75</v>
      </c>
      <c r="H714" s="38" t="str">
        <f t="shared" si="22"/>
        <v>01/4/2020</v>
      </c>
    </row>
    <row r="715" spans="1:8" ht="15">
      <c r="A715" s="38">
        <v>2020</v>
      </c>
      <c r="B715" s="38">
        <v>4</v>
      </c>
      <c r="C715" s="38" t="s">
        <v>81</v>
      </c>
      <c r="D715" s="8" t="str">
        <f t="shared" si="23"/>
        <v>Diesel 2 50 PPM</v>
      </c>
      <c r="E715" s="39">
        <v>810.92979624000009</v>
      </c>
      <c r="F715" s="38" t="str">
        <f>VLOOKUP(D715,IMPORT_CLASE!$A$2:$B$45,2,FALSE)</f>
        <v>Diesel 2/DB5</v>
      </c>
      <c r="G715" s="38" t="s">
        <v>75</v>
      </c>
      <c r="H715" s="38" t="str">
        <f t="shared" si="22"/>
        <v>01/4/2020</v>
      </c>
    </row>
    <row r="716" spans="1:8" ht="15">
      <c r="A716" s="38">
        <v>2020</v>
      </c>
      <c r="B716" s="38">
        <v>4</v>
      </c>
      <c r="C716" s="38" t="s">
        <v>82</v>
      </c>
      <c r="D716" s="8" t="str">
        <f t="shared" si="23"/>
        <v>Diesel B5-50 PPM</v>
      </c>
      <c r="E716" s="39">
        <v>327.61349892999999</v>
      </c>
      <c r="F716" s="38" t="str">
        <f>VLOOKUP(D716,IMPORT_CLASE!$A$2:$B$45,2,FALSE)</f>
        <v>Diesel 2/DB5</v>
      </c>
      <c r="G716" s="38" t="s">
        <v>75</v>
      </c>
      <c r="H716" s="38" t="str">
        <f t="shared" si="22"/>
        <v>01/4/2020</v>
      </c>
    </row>
    <row r="717" spans="1:8" ht="15">
      <c r="A717" s="38">
        <v>2020</v>
      </c>
      <c r="B717" s="38">
        <v>4</v>
      </c>
      <c r="C717" s="38" t="s">
        <v>83</v>
      </c>
      <c r="D717" s="8" t="str">
        <f t="shared" si="23"/>
        <v>Solventes</v>
      </c>
      <c r="E717" s="39">
        <v>9.0007137315831098</v>
      </c>
      <c r="F717" s="38" t="str">
        <f>VLOOKUP(D717,IMPORT_CLASE!$A$2:$B$45,2,FALSE)</f>
        <v>Otros</v>
      </c>
      <c r="G717" s="38" t="s">
        <v>75</v>
      </c>
      <c r="H717" s="38" t="str">
        <f t="shared" si="22"/>
        <v>01/4/2020</v>
      </c>
    </row>
    <row r="718" spans="1:8" ht="15">
      <c r="A718" s="38">
        <v>2020</v>
      </c>
      <c r="B718" s="38">
        <v>4</v>
      </c>
      <c r="C718" s="38" t="s">
        <v>84</v>
      </c>
      <c r="D718" s="8" t="str">
        <f t="shared" si="23"/>
        <v>Etileno</v>
      </c>
      <c r="E718" s="39"/>
      <c r="F718" s="38" t="str">
        <f>VLOOKUP(D718,IMPORT_CLASE!$A$2:$B$45,2,FALSE)</f>
        <v>Otros</v>
      </c>
      <c r="G718" s="38" t="s">
        <v>75</v>
      </c>
      <c r="H718" s="38" t="str">
        <f t="shared" si="22"/>
        <v>01/4/2020</v>
      </c>
    </row>
    <row r="719" spans="1:8" ht="15">
      <c r="A719" s="38">
        <v>2020</v>
      </c>
      <c r="B719" s="38">
        <v>4</v>
      </c>
      <c r="C719" s="38" t="s">
        <v>85</v>
      </c>
      <c r="D719" s="8" t="str">
        <f t="shared" si="23"/>
        <v>Residuales</v>
      </c>
      <c r="E719" s="39"/>
      <c r="F719" s="38" t="str">
        <f>VLOOKUP(D719,IMPORT_CLASE!$A$2:$B$45,2,FALSE)</f>
        <v>Residuales</v>
      </c>
      <c r="G719" s="38" t="s">
        <v>75</v>
      </c>
      <c r="H719" s="38" t="str">
        <f t="shared" si="22"/>
        <v>01/4/2020</v>
      </c>
    </row>
    <row r="720" spans="1:8" ht="15">
      <c r="A720" s="38">
        <v>2020</v>
      </c>
      <c r="B720" s="38">
        <v>4</v>
      </c>
      <c r="C720" s="38" t="s">
        <v>47</v>
      </c>
      <c r="D720" s="8" t="str">
        <f t="shared" si="23"/>
        <v>Otros</v>
      </c>
      <c r="E720" s="39"/>
      <c r="F720" s="38" t="str">
        <f>VLOOKUP(D720,IMPORT_CLASE!$A$2:$B$45,2,FALSE)</f>
        <v>Otros</v>
      </c>
      <c r="G720" s="38" t="s">
        <v>75</v>
      </c>
      <c r="H720" s="38" t="str">
        <f t="shared" si="22"/>
        <v>01/4/2020</v>
      </c>
    </row>
    <row r="721" spans="1:8" ht="15">
      <c r="A721" s="38">
        <v>2020</v>
      </c>
      <c r="B721" s="38">
        <v>4</v>
      </c>
      <c r="C721" s="38" t="s">
        <v>32</v>
      </c>
      <c r="D721" s="8" t="str">
        <f t="shared" si="23"/>
        <v>Bases Lubricantes</v>
      </c>
      <c r="E721" s="39">
        <v>45.242744653416381</v>
      </c>
      <c r="F721" s="38" t="str">
        <f>VLOOKUP(D721,IMPORT_CLASE!$A$2:$B$45,2,FALSE)</f>
        <v>Bases, aceites y grasas lubricantes</v>
      </c>
      <c r="G721" s="38" t="s">
        <v>75</v>
      </c>
      <c r="H721" s="38" t="str">
        <f t="shared" si="22"/>
        <v>01/4/2020</v>
      </c>
    </row>
    <row r="722" spans="1:8" ht="15">
      <c r="A722" s="38">
        <v>2020</v>
      </c>
      <c r="B722" s="38">
        <v>4</v>
      </c>
      <c r="C722" s="38" t="s">
        <v>33</v>
      </c>
      <c r="D722" s="8" t="str">
        <f t="shared" si="23"/>
        <v>Aceites Lubricantes</v>
      </c>
      <c r="E722" s="39">
        <v>41.159192525040979</v>
      </c>
      <c r="F722" s="38" t="str">
        <f>VLOOKUP(D722,IMPORT_CLASE!$A$2:$B$45,2,FALSE)</f>
        <v>Bases, aceites y grasas lubricantes</v>
      </c>
      <c r="G722" s="38" t="s">
        <v>75</v>
      </c>
      <c r="H722" s="38" t="str">
        <f t="shared" si="22"/>
        <v>01/4/2020</v>
      </c>
    </row>
    <row r="723" spans="1:8" ht="15">
      <c r="A723" s="38">
        <v>2020</v>
      </c>
      <c r="B723" s="38">
        <v>4</v>
      </c>
      <c r="C723" s="38" t="s">
        <v>34</v>
      </c>
      <c r="D723" s="8" t="str">
        <f t="shared" si="23"/>
        <v>Grasas Lubricantes</v>
      </c>
      <c r="E723" s="39">
        <v>2.3450637040675528</v>
      </c>
      <c r="F723" s="38" t="str">
        <f>VLOOKUP(D723,IMPORT_CLASE!$A$2:$B$45,2,FALSE)</f>
        <v>Bases, aceites y grasas lubricantes</v>
      </c>
      <c r="G723" s="38" t="s">
        <v>75</v>
      </c>
      <c r="H723" s="38" t="str">
        <f t="shared" si="22"/>
        <v>01/4/2020</v>
      </c>
    </row>
    <row r="724" spans="1:8" ht="15">
      <c r="A724" s="38">
        <v>2020</v>
      </c>
      <c r="B724" s="38">
        <v>5</v>
      </c>
      <c r="C724" s="38" t="s">
        <v>74</v>
      </c>
      <c r="D724" s="8" t="str">
        <f t="shared" si="23"/>
        <v>Crudo</v>
      </c>
      <c r="E724" s="39"/>
      <c r="F724" s="38" t="str">
        <f>VLOOKUP(D724,IMPORT_CLASE!$A$2:$B$45,2,FALSE)</f>
        <v>Petróleo</v>
      </c>
      <c r="G724" s="38" t="s">
        <v>75</v>
      </c>
      <c r="H724" s="38" t="str">
        <f t="shared" si="22"/>
        <v>01/5/2020</v>
      </c>
    </row>
    <row r="725" spans="1:8" ht="15">
      <c r="A725" s="38">
        <v>2020</v>
      </c>
      <c r="B725" s="38">
        <v>5</v>
      </c>
      <c r="C725" s="38" t="s">
        <v>36</v>
      </c>
      <c r="D725" s="8" t="str">
        <f t="shared" si="23"/>
        <v>GLP</v>
      </c>
      <c r="E725" s="39">
        <v>229.97318735000002</v>
      </c>
      <c r="F725" s="38" t="str">
        <f>VLOOKUP(D725,IMPORT_CLASE!$A$2:$B$45,2,FALSE)</f>
        <v>GLP/Propano/Butano</v>
      </c>
      <c r="G725" s="38" t="s">
        <v>75</v>
      </c>
      <c r="H725" s="38" t="str">
        <f t="shared" si="22"/>
        <v>01/5/2020</v>
      </c>
    </row>
    <row r="726" spans="1:8" ht="15">
      <c r="A726" s="38">
        <v>2020</v>
      </c>
      <c r="B726" s="38">
        <v>5</v>
      </c>
      <c r="C726" s="38" t="s">
        <v>37</v>
      </c>
      <c r="D726" s="8" t="str">
        <f t="shared" si="23"/>
        <v>Butano</v>
      </c>
      <c r="E726" s="39"/>
      <c r="F726" s="38" t="str">
        <f>VLOOKUP(D726,IMPORT_CLASE!$A$2:$B$45,2,FALSE)</f>
        <v>GLP/Propano/Butano</v>
      </c>
      <c r="G726" s="38" t="s">
        <v>75</v>
      </c>
      <c r="H726" s="38" t="str">
        <f t="shared" si="22"/>
        <v>01/5/2020</v>
      </c>
    </row>
    <row r="727" spans="1:8" ht="15">
      <c r="A727" s="38">
        <v>2020</v>
      </c>
      <c r="B727" s="38">
        <v>5</v>
      </c>
      <c r="C727" s="38" t="s">
        <v>38</v>
      </c>
      <c r="D727" s="8" t="str">
        <f t="shared" si="23"/>
        <v>Propano</v>
      </c>
      <c r="E727" s="39"/>
      <c r="F727" s="38" t="str">
        <f>VLOOKUP(D727,IMPORT_CLASE!$A$2:$B$45,2,FALSE)</f>
        <v>GLP/Propano/Butano</v>
      </c>
      <c r="G727" s="38" t="s">
        <v>75</v>
      </c>
      <c r="H727" s="38" t="str">
        <f t="shared" si="22"/>
        <v>01/5/2020</v>
      </c>
    </row>
    <row r="728" spans="1:8" ht="15">
      <c r="A728" s="38">
        <v>2020</v>
      </c>
      <c r="B728" s="38">
        <v>5</v>
      </c>
      <c r="C728" s="38" t="s">
        <v>76</v>
      </c>
      <c r="D728" s="8" t="str">
        <f t="shared" si="23"/>
        <v>HOGBS</v>
      </c>
      <c r="E728" s="39"/>
      <c r="F728" s="38" t="str">
        <f>VLOOKUP(D728,IMPORT_CLASE!$A$2:$B$45,2,FALSE)</f>
        <v>Gasolinas/Nafta</v>
      </c>
      <c r="G728" s="38" t="s">
        <v>75</v>
      </c>
      <c r="H728" s="38" t="str">
        <f t="shared" si="22"/>
        <v>01/5/2020</v>
      </c>
    </row>
    <row r="729" spans="1:8" ht="15">
      <c r="A729" s="38">
        <v>2020</v>
      </c>
      <c r="B729" s="38">
        <v>5</v>
      </c>
      <c r="C729" s="38" t="s">
        <v>86</v>
      </c>
      <c r="D729" s="8" t="str">
        <f t="shared" si="23"/>
        <v>Nafta Craqueada / Gasolinas</v>
      </c>
      <c r="E729" s="39">
        <v>14.562620580000001</v>
      </c>
      <c r="F729" s="38" t="str">
        <f>VLOOKUP(D729,IMPORT_CLASE!$A$2:$B$45,2,FALSE)</f>
        <v>Gasolinas/Nafta</v>
      </c>
      <c r="G729" s="38" t="s">
        <v>75</v>
      </c>
      <c r="H729" s="38" t="str">
        <f t="shared" si="22"/>
        <v>01/5/2020</v>
      </c>
    </row>
    <row r="730" spans="1:8" ht="15">
      <c r="A730" s="38">
        <v>2020</v>
      </c>
      <c r="B730" s="38">
        <v>5</v>
      </c>
      <c r="C730" s="38" t="s">
        <v>78</v>
      </c>
      <c r="D730" s="8" t="str">
        <f t="shared" si="23"/>
        <v>Gasolina Motor</v>
      </c>
      <c r="E730" s="39"/>
      <c r="F730" s="38" t="str">
        <f>VLOOKUP(D730,IMPORT_CLASE!$A$2:$B$45,2,FALSE)</f>
        <v>Gasolinas/Nafta</v>
      </c>
      <c r="G730" s="38" t="s">
        <v>75</v>
      </c>
      <c r="H730" s="38" t="str">
        <f t="shared" si="22"/>
        <v>01/5/2020</v>
      </c>
    </row>
    <row r="731" spans="1:8" ht="15">
      <c r="A731" s="38">
        <v>2020</v>
      </c>
      <c r="B731" s="38">
        <v>5</v>
      </c>
      <c r="C731" s="38" t="s">
        <v>79</v>
      </c>
      <c r="D731" s="8" t="str">
        <f t="shared" si="23"/>
        <v>Gasolina de Aviación</v>
      </c>
      <c r="E731" s="39"/>
      <c r="F731" s="38" t="str">
        <f>VLOOKUP(D731,IMPORT_CLASE!$A$2:$B$45,2,FALSE)</f>
        <v>Gasolinas/Nafta</v>
      </c>
      <c r="G731" s="38" t="s">
        <v>75</v>
      </c>
      <c r="H731" s="38" t="str">
        <f t="shared" si="22"/>
        <v>01/5/2020</v>
      </c>
    </row>
    <row r="732" spans="1:8" ht="15">
      <c r="A732" s="38">
        <v>2020</v>
      </c>
      <c r="B732" s="38">
        <v>5</v>
      </c>
      <c r="C732" s="38" t="s">
        <v>80</v>
      </c>
      <c r="D732" s="8" t="str">
        <f t="shared" si="23"/>
        <v>Turbo Jet A1 / Keroturbo</v>
      </c>
      <c r="E732" s="39">
        <v>256.47305169999998</v>
      </c>
      <c r="F732" s="38" t="str">
        <f>VLOOKUP(D732,IMPORT_CLASE!$A$2:$B$45,2,FALSE)</f>
        <v>Keroturbo</v>
      </c>
      <c r="G732" s="38" t="s">
        <v>75</v>
      </c>
      <c r="H732" s="38" t="str">
        <f t="shared" si="22"/>
        <v>01/5/2020</v>
      </c>
    </row>
    <row r="733" spans="1:8" ht="15">
      <c r="A733" s="38">
        <v>2020</v>
      </c>
      <c r="B733" s="38">
        <v>5</v>
      </c>
      <c r="C733" s="38" t="s">
        <v>81</v>
      </c>
      <c r="D733" s="8" t="str">
        <f t="shared" si="23"/>
        <v>Diesel 2 50 PPM</v>
      </c>
      <c r="E733" s="39">
        <v>778.11964664000004</v>
      </c>
      <c r="F733" s="38" t="str">
        <f>VLOOKUP(D733,IMPORT_CLASE!$A$2:$B$45,2,FALSE)</f>
        <v>Diesel 2/DB5</v>
      </c>
      <c r="G733" s="38" t="s">
        <v>75</v>
      </c>
      <c r="H733" s="38" t="str">
        <f t="shared" si="22"/>
        <v>01/5/2020</v>
      </c>
    </row>
    <row r="734" spans="1:8" ht="15">
      <c r="A734" s="38">
        <v>2020</v>
      </c>
      <c r="B734" s="38">
        <v>5</v>
      </c>
      <c r="C734" s="38" t="s">
        <v>82</v>
      </c>
      <c r="D734" s="8" t="str">
        <f t="shared" si="23"/>
        <v>Diesel B5-50 PPM</v>
      </c>
      <c r="E734" s="39">
        <v>570.26687340000001</v>
      </c>
      <c r="F734" s="38" t="str">
        <f>VLOOKUP(D734,IMPORT_CLASE!$A$2:$B$45,2,FALSE)</f>
        <v>Diesel 2/DB5</v>
      </c>
      <c r="G734" s="38" t="s">
        <v>75</v>
      </c>
      <c r="H734" s="38" t="str">
        <f t="shared" si="22"/>
        <v>01/5/2020</v>
      </c>
    </row>
    <row r="735" spans="1:8" ht="15">
      <c r="A735" s="38">
        <v>2020</v>
      </c>
      <c r="B735" s="38">
        <v>5</v>
      </c>
      <c r="C735" s="38" t="s">
        <v>83</v>
      </c>
      <c r="D735" s="8" t="str">
        <f t="shared" si="23"/>
        <v>Solventes</v>
      </c>
      <c r="E735" s="39">
        <v>5.2183683102515719</v>
      </c>
      <c r="F735" s="38" t="str">
        <f>VLOOKUP(D735,IMPORT_CLASE!$A$2:$B$45,2,FALSE)</f>
        <v>Otros</v>
      </c>
      <c r="G735" s="38" t="s">
        <v>75</v>
      </c>
      <c r="H735" s="38" t="str">
        <f t="shared" si="22"/>
        <v>01/5/2020</v>
      </c>
    </row>
    <row r="736" spans="1:8" ht="15">
      <c r="A736" s="38">
        <v>2020</v>
      </c>
      <c r="B736" s="38">
        <v>5</v>
      </c>
      <c r="C736" s="38" t="s">
        <v>84</v>
      </c>
      <c r="D736" s="8" t="str">
        <f t="shared" si="23"/>
        <v>Etileno</v>
      </c>
      <c r="E736" s="39">
        <v>2.0379600000000001E-3</v>
      </c>
      <c r="F736" s="38" t="str">
        <f>VLOOKUP(D736,IMPORT_CLASE!$A$2:$B$45,2,FALSE)</f>
        <v>Otros</v>
      </c>
      <c r="G736" s="38" t="s">
        <v>75</v>
      </c>
      <c r="H736" s="38" t="str">
        <f t="shared" si="22"/>
        <v>01/5/2020</v>
      </c>
    </row>
    <row r="737" spans="1:8" ht="15">
      <c r="A737" s="38">
        <v>2020</v>
      </c>
      <c r="B737" s="38">
        <v>5</v>
      </c>
      <c r="C737" s="38" t="s">
        <v>85</v>
      </c>
      <c r="D737" s="8" t="str">
        <f t="shared" si="23"/>
        <v>Residuales</v>
      </c>
      <c r="E737" s="39"/>
      <c r="F737" s="38" t="str">
        <f>VLOOKUP(D737,IMPORT_CLASE!$A$2:$B$45,2,FALSE)</f>
        <v>Residuales</v>
      </c>
      <c r="G737" s="38" t="s">
        <v>75</v>
      </c>
      <c r="H737" s="38" t="str">
        <f t="shared" si="22"/>
        <v>01/5/2020</v>
      </c>
    </row>
    <row r="738" spans="1:8" ht="15">
      <c r="A738" s="38">
        <v>2020</v>
      </c>
      <c r="B738" s="38">
        <v>5</v>
      </c>
      <c r="C738" s="38" t="s">
        <v>47</v>
      </c>
      <c r="D738" s="8" t="str">
        <f t="shared" si="23"/>
        <v>Otros</v>
      </c>
      <c r="E738" s="39"/>
      <c r="F738" s="38" t="str">
        <f>VLOOKUP(D738,IMPORT_CLASE!$A$2:$B$45,2,FALSE)</f>
        <v>Otros</v>
      </c>
      <c r="G738" s="38" t="s">
        <v>75</v>
      </c>
      <c r="H738" s="38" t="str">
        <f t="shared" si="22"/>
        <v>01/5/2020</v>
      </c>
    </row>
    <row r="739" spans="1:8" ht="15">
      <c r="A739" s="38">
        <v>2020</v>
      </c>
      <c r="B739" s="38">
        <v>5</v>
      </c>
      <c r="C739" s="38" t="s">
        <v>32</v>
      </c>
      <c r="D739" s="8" t="str">
        <f t="shared" si="23"/>
        <v>Bases Lubricantes</v>
      </c>
      <c r="E739" s="39">
        <v>6.7897507472602427</v>
      </c>
      <c r="F739" s="38" t="str">
        <f>VLOOKUP(D739,IMPORT_CLASE!$A$2:$B$45,2,FALSE)</f>
        <v>Bases, aceites y grasas lubricantes</v>
      </c>
      <c r="G739" s="38" t="s">
        <v>75</v>
      </c>
      <c r="H739" s="38" t="str">
        <f t="shared" si="22"/>
        <v>01/5/2020</v>
      </c>
    </row>
    <row r="740" spans="1:8" ht="15">
      <c r="A740" s="38">
        <v>2020</v>
      </c>
      <c r="B740" s="38">
        <v>5</v>
      </c>
      <c r="C740" s="38" t="s">
        <v>33</v>
      </c>
      <c r="D740" s="8" t="str">
        <f t="shared" si="23"/>
        <v>Aceites Lubricantes</v>
      </c>
      <c r="E740" s="39">
        <v>24.403491082070879</v>
      </c>
      <c r="F740" s="38" t="str">
        <f>VLOOKUP(D740,IMPORT_CLASE!$A$2:$B$45,2,FALSE)</f>
        <v>Bases, aceites y grasas lubricantes</v>
      </c>
      <c r="G740" s="38" t="s">
        <v>75</v>
      </c>
      <c r="H740" s="38" t="str">
        <f t="shared" si="22"/>
        <v>01/5/2020</v>
      </c>
    </row>
    <row r="741" spans="1:8" ht="15">
      <c r="A741" s="38">
        <v>2020</v>
      </c>
      <c r="B741" s="38">
        <v>5</v>
      </c>
      <c r="C741" s="38" t="s">
        <v>34</v>
      </c>
      <c r="D741" s="8" t="str">
        <f t="shared" si="23"/>
        <v>Grasas Lubricantes</v>
      </c>
      <c r="E741" s="39">
        <v>1.7147489884328904</v>
      </c>
      <c r="F741" s="38" t="str">
        <f>VLOOKUP(D741,IMPORT_CLASE!$A$2:$B$45,2,FALSE)</f>
        <v>Bases, aceites y grasas lubricantes</v>
      </c>
      <c r="G741" s="38" t="s">
        <v>75</v>
      </c>
      <c r="H741" s="38" t="str">
        <f t="shared" si="22"/>
        <v>01/5/2020</v>
      </c>
    </row>
    <row r="742" spans="1:8" ht="15">
      <c r="A742" s="38">
        <v>2020</v>
      </c>
      <c r="B742" s="38">
        <v>6</v>
      </c>
      <c r="C742" s="38" t="s">
        <v>74</v>
      </c>
      <c r="D742" s="8" t="str">
        <f t="shared" si="23"/>
        <v>Crudo</v>
      </c>
      <c r="E742" s="39"/>
      <c r="F742" s="38" t="str">
        <f>VLOOKUP(D742,IMPORT_CLASE!$A$2:$B$45,2,FALSE)</f>
        <v>Petróleo</v>
      </c>
      <c r="G742" s="38" t="s">
        <v>75</v>
      </c>
      <c r="H742" s="38" t="str">
        <f t="shared" si="22"/>
        <v>01/6/2020</v>
      </c>
    </row>
    <row r="743" spans="1:8" ht="15">
      <c r="A743" s="38">
        <v>2020</v>
      </c>
      <c r="B743" s="38">
        <v>6</v>
      </c>
      <c r="C743" s="38" t="s">
        <v>36</v>
      </c>
      <c r="D743" s="8" t="str">
        <f t="shared" si="23"/>
        <v>GLP</v>
      </c>
      <c r="E743" s="39">
        <v>46.62839271</v>
      </c>
      <c r="F743" s="38" t="str">
        <f>VLOOKUP(D743,IMPORT_CLASE!$A$2:$B$45,2,FALSE)</f>
        <v>GLP/Propano/Butano</v>
      </c>
      <c r="G743" s="38" t="s">
        <v>75</v>
      </c>
      <c r="H743" s="38" t="str">
        <f t="shared" si="22"/>
        <v>01/6/2020</v>
      </c>
    </row>
    <row r="744" spans="1:8" ht="15">
      <c r="A744" s="38">
        <v>2020</v>
      </c>
      <c r="B744" s="38">
        <v>6</v>
      </c>
      <c r="C744" s="38" t="s">
        <v>37</v>
      </c>
      <c r="D744" s="8" t="str">
        <f t="shared" si="23"/>
        <v>Butano</v>
      </c>
      <c r="E744" s="39"/>
      <c r="F744" s="38" t="str">
        <f>VLOOKUP(D744,IMPORT_CLASE!$A$2:$B$45,2,FALSE)</f>
        <v>GLP/Propano/Butano</v>
      </c>
      <c r="G744" s="38" t="s">
        <v>75</v>
      </c>
      <c r="H744" s="38" t="str">
        <f t="shared" si="22"/>
        <v>01/6/2020</v>
      </c>
    </row>
    <row r="745" spans="1:8" ht="15">
      <c r="A745" s="38">
        <v>2020</v>
      </c>
      <c r="B745" s="38">
        <v>6</v>
      </c>
      <c r="C745" s="38" t="s">
        <v>38</v>
      </c>
      <c r="D745" s="8" t="str">
        <f t="shared" si="23"/>
        <v>Propano</v>
      </c>
      <c r="E745" s="39"/>
      <c r="F745" s="38" t="str">
        <f>VLOOKUP(D745,IMPORT_CLASE!$A$2:$B$45,2,FALSE)</f>
        <v>GLP/Propano/Butano</v>
      </c>
      <c r="G745" s="38" t="s">
        <v>75</v>
      </c>
      <c r="H745" s="38" t="str">
        <f t="shared" si="22"/>
        <v>01/6/2020</v>
      </c>
    </row>
    <row r="746" spans="1:8" ht="15">
      <c r="A746" s="38">
        <v>2020</v>
      </c>
      <c r="B746" s="38">
        <v>6</v>
      </c>
      <c r="C746" s="38" t="s">
        <v>76</v>
      </c>
      <c r="D746" s="8" t="str">
        <f t="shared" si="23"/>
        <v>HOGBS</v>
      </c>
      <c r="E746" s="39"/>
      <c r="F746" s="38" t="str">
        <f>VLOOKUP(D746,IMPORT_CLASE!$A$2:$B$45,2,FALSE)</f>
        <v>Gasolinas/Nafta</v>
      </c>
      <c r="G746" s="38" t="s">
        <v>75</v>
      </c>
      <c r="H746" s="38" t="str">
        <f t="shared" si="22"/>
        <v>01/6/2020</v>
      </c>
    </row>
    <row r="747" spans="1:8" ht="15">
      <c r="A747" s="38">
        <v>2020</v>
      </c>
      <c r="B747" s="38">
        <v>6</v>
      </c>
      <c r="C747" s="38" t="s">
        <v>86</v>
      </c>
      <c r="D747" s="8" t="str">
        <f t="shared" si="23"/>
        <v>Nafta Craqueada / Gasolinas</v>
      </c>
      <c r="E747" s="39">
        <f>83.90288239+359.50574883</f>
        <v>443.40863122000002</v>
      </c>
      <c r="F747" s="38" t="str">
        <f>VLOOKUP(D747,IMPORT_CLASE!$A$2:$B$45,2,FALSE)</f>
        <v>Gasolinas/Nafta</v>
      </c>
      <c r="G747" s="38" t="s">
        <v>75</v>
      </c>
      <c r="H747" s="38" t="str">
        <f t="shared" si="22"/>
        <v>01/6/2020</v>
      </c>
    </row>
    <row r="748" spans="1:8" ht="15">
      <c r="A748" s="38">
        <v>2020</v>
      </c>
      <c r="B748" s="38">
        <v>6</v>
      </c>
      <c r="C748" s="38" t="s">
        <v>78</v>
      </c>
      <c r="D748" s="8" t="str">
        <f t="shared" si="23"/>
        <v>Gasolina Motor</v>
      </c>
      <c r="E748" s="39"/>
      <c r="F748" s="38" t="str">
        <f>VLOOKUP(D748,IMPORT_CLASE!$A$2:$B$45,2,FALSE)</f>
        <v>Gasolinas/Nafta</v>
      </c>
      <c r="G748" s="38" t="s">
        <v>75</v>
      </c>
      <c r="H748" s="38" t="str">
        <f t="shared" si="22"/>
        <v>01/6/2020</v>
      </c>
    </row>
    <row r="749" spans="1:8" ht="15">
      <c r="A749" s="38">
        <v>2020</v>
      </c>
      <c r="B749" s="38">
        <v>6</v>
      </c>
      <c r="C749" s="38" t="s">
        <v>79</v>
      </c>
      <c r="D749" s="8" t="str">
        <f t="shared" si="23"/>
        <v>Gasolina de Aviación</v>
      </c>
      <c r="E749" s="39"/>
      <c r="F749" s="38" t="str">
        <f>VLOOKUP(D749,IMPORT_CLASE!$A$2:$B$45,2,FALSE)</f>
        <v>Gasolinas/Nafta</v>
      </c>
      <c r="G749" s="38" t="s">
        <v>75</v>
      </c>
      <c r="H749" s="38" t="str">
        <f t="shared" si="22"/>
        <v>01/6/2020</v>
      </c>
    </row>
    <row r="750" spans="1:8" ht="15">
      <c r="A750" s="38">
        <v>2020</v>
      </c>
      <c r="B750" s="38">
        <v>6</v>
      </c>
      <c r="C750" s="38" t="s">
        <v>80</v>
      </c>
      <c r="D750" s="8" t="str">
        <f t="shared" si="23"/>
        <v>Turbo Jet A1 / Keroturbo</v>
      </c>
      <c r="E750" s="39"/>
      <c r="F750" s="38" t="str">
        <f>VLOOKUP(D750,IMPORT_CLASE!$A$2:$B$45,2,FALSE)</f>
        <v>Keroturbo</v>
      </c>
      <c r="G750" s="38" t="s">
        <v>75</v>
      </c>
      <c r="H750" s="38" t="str">
        <f t="shared" si="22"/>
        <v>01/6/2020</v>
      </c>
    </row>
    <row r="751" spans="1:8" ht="15">
      <c r="A751" s="38">
        <v>2020</v>
      </c>
      <c r="B751" s="38">
        <v>6</v>
      </c>
      <c r="C751" s="38" t="s">
        <v>81</v>
      </c>
      <c r="D751" s="8" t="str">
        <f t="shared" si="23"/>
        <v>Diesel 2 50 PPM</v>
      </c>
      <c r="E751" s="39">
        <v>495.65493742999996</v>
      </c>
      <c r="F751" s="38" t="str">
        <f>VLOOKUP(D751,IMPORT_CLASE!$A$2:$B$45,2,FALSE)</f>
        <v>Diesel 2/DB5</v>
      </c>
      <c r="G751" s="38" t="s">
        <v>75</v>
      </c>
      <c r="H751" s="38" t="str">
        <f t="shared" si="22"/>
        <v>01/6/2020</v>
      </c>
    </row>
    <row r="752" spans="1:8" ht="15">
      <c r="A752" s="38">
        <v>2020</v>
      </c>
      <c r="B752" s="38">
        <v>6</v>
      </c>
      <c r="C752" s="38" t="s">
        <v>82</v>
      </c>
      <c r="D752" s="8" t="str">
        <f t="shared" si="23"/>
        <v>Diesel B5-50 PPM</v>
      </c>
      <c r="E752" s="39">
        <v>299.21601077000003</v>
      </c>
      <c r="F752" s="38" t="str">
        <f>VLOOKUP(D752,IMPORT_CLASE!$A$2:$B$45,2,FALSE)</f>
        <v>Diesel 2/DB5</v>
      </c>
      <c r="G752" s="38" t="s">
        <v>75</v>
      </c>
      <c r="H752" s="38" t="str">
        <f t="shared" si="22"/>
        <v>01/6/2020</v>
      </c>
    </row>
    <row r="753" spans="1:8" ht="15">
      <c r="A753" s="38">
        <v>2020</v>
      </c>
      <c r="B753" s="38">
        <v>6</v>
      </c>
      <c r="C753" s="38" t="s">
        <v>83</v>
      </c>
      <c r="D753" s="8" t="str">
        <f t="shared" si="23"/>
        <v>Solventes</v>
      </c>
      <c r="E753" s="39">
        <v>2.6280043761701108</v>
      </c>
      <c r="F753" s="38" t="str">
        <f>VLOOKUP(D753,IMPORT_CLASE!$A$2:$B$45,2,FALSE)</f>
        <v>Otros</v>
      </c>
      <c r="G753" s="38" t="s">
        <v>75</v>
      </c>
      <c r="H753" s="38" t="str">
        <f t="shared" si="22"/>
        <v>01/6/2020</v>
      </c>
    </row>
    <row r="754" spans="1:8" ht="15">
      <c r="A754" s="38">
        <v>2020</v>
      </c>
      <c r="B754" s="38">
        <v>6</v>
      </c>
      <c r="C754" s="38" t="s">
        <v>84</v>
      </c>
      <c r="D754" s="8" t="str">
        <f t="shared" si="23"/>
        <v>Etileno</v>
      </c>
      <c r="E754" s="39"/>
      <c r="F754" s="38" t="str">
        <f>VLOOKUP(D754,IMPORT_CLASE!$A$2:$B$45,2,FALSE)</f>
        <v>Otros</v>
      </c>
      <c r="G754" s="38" t="s">
        <v>75</v>
      </c>
      <c r="H754" s="38" t="str">
        <f t="shared" si="22"/>
        <v>01/6/2020</v>
      </c>
    </row>
    <row r="755" spans="1:8" ht="15">
      <c r="A755" s="38">
        <v>2020</v>
      </c>
      <c r="B755" s="38">
        <v>6</v>
      </c>
      <c r="C755" s="38" t="s">
        <v>85</v>
      </c>
      <c r="D755" s="8" t="str">
        <f t="shared" si="23"/>
        <v>Residuales</v>
      </c>
      <c r="E755" s="39"/>
      <c r="F755" s="38" t="str">
        <f>VLOOKUP(D755,IMPORT_CLASE!$A$2:$B$45,2,FALSE)</f>
        <v>Residuales</v>
      </c>
      <c r="G755" s="38" t="s">
        <v>75</v>
      </c>
      <c r="H755" s="38" t="str">
        <f t="shared" si="22"/>
        <v>01/6/2020</v>
      </c>
    </row>
    <row r="756" spans="1:8" ht="15">
      <c r="A756" s="38">
        <v>2020</v>
      </c>
      <c r="B756" s="38">
        <v>6</v>
      </c>
      <c r="C756" s="38" t="s">
        <v>47</v>
      </c>
      <c r="D756" s="8" t="str">
        <f t="shared" si="23"/>
        <v>Otros</v>
      </c>
      <c r="E756" s="39">
        <v>100.17130065000001</v>
      </c>
      <c r="F756" s="38" t="str">
        <f>VLOOKUP(D756,IMPORT_CLASE!$A$2:$B$45,2,FALSE)</f>
        <v>Otros</v>
      </c>
      <c r="G756" s="38" t="s">
        <v>75</v>
      </c>
      <c r="H756" s="38" t="str">
        <f t="shared" si="22"/>
        <v>01/6/2020</v>
      </c>
    </row>
    <row r="757" spans="1:8" ht="15">
      <c r="A757" s="38">
        <v>2020</v>
      </c>
      <c r="B757" s="38">
        <v>6</v>
      </c>
      <c r="C757" s="38" t="s">
        <v>32</v>
      </c>
      <c r="D757" s="8" t="str">
        <f t="shared" si="23"/>
        <v>Bases Lubricantes</v>
      </c>
      <c r="E757" s="39">
        <v>0.29887536581173862</v>
      </c>
      <c r="F757" s="38" t="str">
        <f>VLOOKUP(D757,IMPORT_CLASE!$A$2:$B$45,2,FALSE)</f>
        <v>Bases, aceites y grasas lubricantes</v>
      </c>
      <c r="G757" s="38" t="s">
        <v>75</v>
      </c>
      <c r="H757" s="38" t="str">
        <f t="shared" si="22"/>
        <v>01/6/2020</v>
      </c>
    </row>
    <row r="758" spans="1:8" ht="15">
      <c r="A758" s="38">
        <v>2020</v>
      </c>
      <c r="B758" s="38">
        <v>6</v>
      </c>
      <c r="C758" s="38" t="s">
        <v>33</v>
      </c>
      <c r="D758" s="8" t="str">
        <f t="shared" si="23"/>
        <v>Aceites Lubricantes</v>
      </c>
      <c r="E758" s="39">
        <v>14.85992686434108</v>
      </c>
      <c r="F758" s="38" t="str">
        <f>VLOOKUP(D758,IMPORT_CLASE!$A$2:$B$45,2,FALSE)</f>
        <v>Bases, aceites y grasas lubricantes</v>
      </c>
      <c r="G758" s="38" t="s">
        <v>75</v>
      </c>
      <c r="H758" s="38" t="str">
        <f t="shared" si="22"/>
        <v>01/6/2020</v>
      </c>
    </row>
    <row r="759" spans="1:8" ht="15">
      <c r="A759" s="38">
        <v>2020</v>
      </c>
      <c r="B759" s="38">
        <v>6</v>
      </c>
      <c r="C759" s="38" t="s">
        <v>34</v>
      </c>
      <c r="D759" s="8" t="str">
        <f t="shared" si="23"/>
        <v>Grasas Lubricantes</v>
      </c>
      <c r="E759" s="39">
        <v>0.36846544974750828</v>
      </c>
      <c r="F759" s="38" t="str">
        <f>VLOOKUP(D759,IMPORT_CLASE!$A$2:$B$45,2,FALSE)</f>
        <v>Bases, aceites y grasas lubricantes</v>
      </c>
      <c r="G759" s="38" t="s">
        <v>75</v>
      </c>
      <c r="H759" s="38" t="str">
        <f t="shared" si="22"/>
        <v>01/6/2020</v>
      </c>
    </row>
    <row r="760" spans="1:8" ht="15">
      <c r="A760" s="38">
        <v>2020</v>
      </c>
      <c r="B760" s="38">
        <v>7</v>
      </c>
      <c r="C760" s="38" t="s">
        <v>74</v>
      </c>
      <c r="D760" s="8" t="str">
        <f t="shared" si="23"/>
        <v>Crudo</v>
      </c>
      <c r="E760" s="39">
        <v>709.94387140000003</v>
      </c>
      <c r="F760" s="38" t="str">
        <f>VLOOKUP(D760,IMPORT_CLASE!$A$2:$B$45,2,FALSE)</f>
        <v>Petróleo</v>
      </c>
      <c r="G760" s="38" t="s">
        <v>75</v>
      </c>
      <c r="H760" s="38" t="str">
        <f t="shared" si="22"/>
        <v>01/7/2020</v>
      </c>
    </row>
    <row r="761" spans="1:8" ht="15">
      <c r="A761" s="38">
        <v>2020</v>
      </c>
      <c r="B761" s="38">
        <v>7</v>
      </c>
      <c r="C761" s="38" t="s">
        <v>36</v>
      </c>
      <c r="D761" s="8" t="str">
        <f t="shared" si="23"/>
        <v>GLP</v>
      </c>
      <c r="E761" s="39">
        <v>148.28300744999999</v>
      </c>
      <c r="F761" s="38" t="str">
        <f>VLOOKUP(D761,IMPORT_CLASE!$A$2:$B$45,2,FALSE)</f>
        <v>GLP/Propano/Butano</v>
      </c>
      <c r="G761" s="38" t="s">
        <v>75</v>
      </c>
      <c r="H761" s="38" t="str">
        <f t="shared" si="22"/>
        <v>01/7/2020</v>
      </c>
    </row>
    <row r="762" spans="1:8" ht="15">
      <c r="A762" s="38">
        <v>2020</v>
      </c>
      <c r="B762" s="38">
        <v>7</v>
      </c>
      <c r="C762" s="38" t="s">
        <v>37</v>
      </c>
      <c r="D762" s="8" t="str">
        <f t="shared" si="23"/>
        <v>Butano</v>
      </c>
      <c r="E762" s="39"/>
      <c r="F762" s="38" t="str">
        <f>VLOOKUP(D762,IMPORT_CLASE!$A$2:$B$45,2,FALSE)</f>
        <v>GLP/Propano/Butano</v>
      </c>
      <c r="G762" s="38" t="s">
        <v>75</v>
      </c>
      <c r="H762" s="38" t="str">
        <f t="shared" si="22"/>
        <v>01/7/2020</v>
      </c>
    </row>
    <row r="763" spans="1:8" ht="15">
      <c r="A763" s="38">
        <v>2020</v>
      </c>
      <c r="B763" s="38">
        <v>7</v>
      </c>
      <c r="C763" s="38" t="s">
        <v>38</v>
      </c>
      <c r="D763" s="8" t="str">
        <f t="shared" si="23"/>
        <v>Propano</v>
      </c>
      <c r="E763" s="39"/>
      <c r="F763" s="38" t="str">
        <f>VLOOKUP(D763,IMPORT_CLASE!$A$2:$B$45,2,FALSE)</f>
        <v>GLP/Propano/Butano</v>
      </c>
      <c r="G763" s="38" t="s">
        <v>75</v>
      </c>
      <c r="H763" s="38" t="str">
        <f t="shared" si="22"/>
        <v>01/7/2020</v>
      </c>
    </row>
    <row r="764" spans="1:8" ht="15">
      <c r="A764" s="38">
        <v>2020</v>
      </c>
      <c r="B764" s="38">
        <v>7</v>
      </c>
      <c r="C764" s="38" t="s">
        <v>76</v>
      </c>
      <c r="D764" s="8" t="str">
        <f t="shared" si="23"/>
        <v>HOGBS</v>
      </c>
      <c r="E764" s="39"/>
      <c r="F764" s="38" t="str">
        <f>VLOOKUP(D764,IMPORT_CLASE!$A$2:$B$45,2,FALSE)</f>
        <v>Gasolinas/Nafta</v>
      </c>
      <c r="G764" s="38" t="s">
        <v>75</v>
      </c>
      <c r="H764" s="38" t="str">
        <f t="shared" si="22"/>
        <v>01/7/2020</v>
      </c>
    </row>
    <row r="765" spans="1:8" ht="15">
      <c r="A765" s="38">
        <v>2020</v>
      </c>
      <c r="B765" s="38">
        <v>7</v>
      </c>
      <c r="C765" s="38" t="s">
        <v>86</v>
      </c>
      <c r="D765" s="8" t="str">
        <f t="shared" si="23"/>
        <v>Nafta Craqueada / Gasolinas</v>
      </c>
      <c r="E765" s="39">
        <f>639.68207427+58.05680693</f>
        <v>697.73888120000004</v>
      </c>
      <c r="F765" s="38" t="str">
        <f>VLOOKUP(D765,IMPORT_CLASE!$A$2:$B$45,2,FALSE)</f>
        <v>Gasolinas/Nafta</v>
      </c>
      <c r="G765" s="38" t="s">
        <v>75</v>
      </c>
      <c r="H765" s="38" t="str">
        <f t="shared" si="22"/>
        <v>01/7/2020</v>
      </c>
    </row>
    <row r="766" spans="1:8" ht="15">
      <c r="A766" s="38">
        <v>2020</v>
      </c>
      <c r="B766" s="38">
        <v>7</v>
      </c>
      <c r="C766" s="38" t="s">
        <v>78</v>
      </c>
      <c r="D766" s="8" t="str">
        <f t="shared" si="23"/>
        <v>Gasolina Motor</v>
      </c>
      <c r="E766" s="39"/>
      <c r="F766" s="38" t="str">
        <f>VLOOKUP(D766,IMPORT_CLASE!$A$2:$B$45,2,FALSE)</f>
        <v>Gasolinas/Nafta</v>
      </c>
      <c r="G766" s="38" t="s">
        <v>75</v>
      </c>
      <c r="H766" s="38" t="str">
        <f t="shared" si="22"/>
        <v>01/7/2020</v>
      </c>
    </row>
    <row r="767" spans="1:8" ht="15">
      <c r="A767" s="38">
        <v>2020</v>
      </c>
      <c r="B767" s="38">
        <v>7</v>
      </c>
      <c r="C767" s="38" t="s">
        <v>79</v>
      </c>
      <c r="D767" s="8" t="str">
        <f t="shared" si="23"/>
        <v>Gasolina de Aviación</v>
      </c>
      <c r="E767" s="39"/>
      <c r="F767" s="38" t="str">
        <f>VLOOKUP(D767,IMPORT_CLASE!$A$2:$B$45,2,FALSE)</f>
        <v>Gasolinas/Nafta</v>
      </c>
      <c r="G767" s="38" t="s">
        <v>75</v>
      </c>
      <c r="H767" s="38" t="str">
        <f t="shared" si="22"/>
        <v>01/7/2020</v>
      </c>
    </row>
    <row r="768" spans="1:8" ht="15">
      <c r="A768" s="38">
        <v>2020</v>
      </c>
      <c r="B768" s="38">
        <v>7</v>
      </c>
      <c r="C768" s="38" t="s">
        <v>80</v>
      </c>
      <c r="D768" s="8" t="str">
        <f t="shared" si="23"/>
        <v>Turbo Jet A1 / Keroturbo</v>
      </c>
      <c r="E768" s="39"/>
      <c r="F768" s="38" t="str">
        <f>VLOOKUP(D768,IMPORT_CLASE!$A$2:$B$45,2,FALSE)</f>
        <v>Keroturbo</v>
      </c>
      <c r="G768" s="38" t="s">
        <v>75</v>
      </c>
      <c r="H768" s="38" t="str">
        <f t="shared" si="22"/>
        <v>01/7/2020</v>
      </c>
    </row>
    <row r="769" spans="1:8" ht="15">
      <c r="A769" s="38">
        <v>2020</v>
      </c>
      <c r="B769" s="38">
        <v>7</v>
      </c>
      <c r="C769" s="38" t="s">
        <v>81</v>
      </c>
      <c r="D769" s="8" t="str">
        <f t="shared" si="23"/>
        <v>Diesel 2 50 PPM</v>
      </c>
      <c r="E769" s="39">
        <v>1578.3426929400002</v>
      </c>
      <c r="F769" s="38" t="str">
        <f>VLOOKUP(D769,IMPORT_CLASE!$A$2:$B$45,2,FALSE)</f>
        <v>Diesel 2/DB5</v>
      </c>
      <c r="G769" s="38" t="s">
        <v>75</v>
      </c>
      <c r="H769" s="38" t="str">
        <f t="shared" si="22"/>
        <v>01/7/2020</v>
      </c>
    </row>
    <row r="770" spans="1:8" ht="15">
      <c r="A770" s="38">
        <v>2020</v>
      </c>
      <c r="B770" s="38">
        <v>7</v>
      </c>
      <c r="C770" s="38" t="s">
        <v>82</v>
      </c>
      <c r="D770" s="8" t="str">
        <f t="shared" si="23"/>
        <v>Diesel B5-50 PPM</v>
      </c>
      <c r="E770" s="39">
        <v>680.43116624000004</v>
      </c>
      <c r="F770" s="38" t="str">
        <f>VLOOKUP(D770,IMPORT_CLASE!$A$2:$B$45,2,FALSE)</f>
        <v>Diesel 2/DB5</v>
      </c>
      <c r="G770" s="38" t="s">
        <v>75</v>
      </c>
      <c r="H770" s="38" t="str">
        <f t="shared" si="22"/>
        <v>01/7/2020</v>
      </c>
    </row>
    <row r="771" spans="1:8" ht="15">
      <c r="A771" s="38">
        <v>2020</v>
      </c>
      <c r="B771" s="38">
        <v>7</v>
      </c>
      <c r="C771" s="38" t="s">
        <v>83</v>
      </c>
      <c r="D771" s="8" t="str">
        <f t="shared" si="23"/>
        <v>Solventes</v>
      </c>
      <c r="E771" s="39">
        <v>5.2638038979083559</v>
      </c>
      <c r="F771" s="38" t="str">
        <f>VLOOKUP(D771,IMPORT_CLASE!$A$2:$B$45,2,FALSE)</f>
        <v>Otros</v>
      </c>
      <c r="G771" s="38" t="s">
        <v>75</v>
      </c>
      <c r="H771" s="38" t="str">
        <f t="shared" ref="H771:H834" si="24">"01/"&amp;B771&amp;"/"&amp;A771</f>
        <v>01/7/2020</v>
      </c>
    </row>
    <row r="772" spans="1:8" ht="15">
      <c r="A772" s="38">
        <v>2020</v>
      </c>
      <c r="B772" s="38">
        <v>7</v>
      </c>
      <c r="C772" s="38" t="s">
        <v>84</v>
      </c>
      <c r="D772" s="8" t="str">
        <f t="shared" ref="D772:D835" si="25">TRIM(C772)</f>
        <v>Etileno</v>
      </c>
      <c r="E772" s="39"/>
      <c r="F772" s="38" t="str">
        <f>VLOOKUP(D772,IMPORT_CLASE!$A$2:$B$45,2,FALSE)</f>
        <v>Otros</v>
      </c>
      <c r="G772" s="38" t="s">
        <v>75</v>
      </c>
      <c r="H772" s="38" t="str">
        <f t="shared" si="24"/>
        <v>01/7/2020</v>
      </c>
    </row>
    <row r="773" spans="1:8" ht="15">
      <c r="A773" s="38">
        <v>2020</v>
      </c>
      <c r="B773" s="38">
        <v>7</v>
      </c>
      <c r="C773" s="38" t="s">
        <v>85</v>
      </c>
      <c r="D773" s="8" t="str">
        <f t="shared" si="25"/>
        <v>Residuales</v>
      </c>
      <c r="E773" s="39"/>
      <c r="F773" s="38" t="str">
        <f>VLOOKUP(D773,IMPORT_CLASE!$A$2:$B$45,2,FALSE)</f>
        <v>Residuales</v>
      </c>
      <c r="G773" s="38" t="s">
        <v>75</v>
      </c>
      <c r="H773" s="38" t="str">
        <f t="shared" si="24"/>
        <v>01/7/2020</v>
      </c>
    </row>
    <row r="774" spans="1:8" ht="15">
      <c r="A774" s="38">
        <v>2020</v>
      </c>
      <c r="B774" s="38">
        <v>7</v>
      </c>
      <c r="C774" s="38" t="s">
        <v>47</v>
      </c>
      <c r="D774" s="8" t="str">
        <f t="shared" si="25"/>
        <v>Otros</v>
      </c>
      <c r="E774" s="39"/>
      <c r="F774" s="38" t="str">
        <f>VLOOKUP(D774,IMPORT_CLASE!$A$2:$B$45,2,FALSE)</f>
        <v>Otros</v>
      </c>
      <c r="G774" s="38" t="s">
        <v>75</v>
      </c>
      <c r="H774" s="38" t="str">
        <f t="shared" si="24"/>
        <v>01/7/2020</v>
      </c>
    </row>
    <row r="775" spans="1:8" ht="15">
      <c r="A775" s="38">
        <v>2020</v>
      </c>
      <c r="B775" s="38">
        <v>7</v>
      </c>
      <c r="C775" s="38" t="s">
        <v>32</v>
      </c>
      <c r="D775" s="8" t="str">
        <f t="shared" si="25"/>
        <v>Bases Lubricantes</v>
      </c>
      <c r="E775" s="39">
        <v>22.268108684033226</v>
      </c>
      <c r="F775" s="38" t="str">
        <f>VLOOKUP(D775,IMPORT_CLASE!$A$2:$B$45,2,FALSE)</f>
        <v>Bases, aceites y grasas lubricantes</v>
      </c>
      <c r="G775" s="38" t="s">
        <v>75</v>
      </c>
      <c r="H775" s="38" t="str">
        <f t="shared" si="24"/>
        <v>01/7/2020</v>
      </c>
    </row>
    <row r="776" spans="1:8" ht="15">
      <c r="A776" s="38">
        <v>2020</v>
      </c>
      <c r="B776" s="38">
        <v>7</v>
      </c>
      <c r="C776" s="38" t="s">
        <v>33</v>
      </c>
      <c r="D776" s="8" t="str">
        <f t="shared" si="25"/>
        <v>Aceites Lubricantes</v>
      </c>
      <c r="E776" s="39">
        <v>17.850808277684383</v>
      </c>
      <c r="F776" s="38" t="str">
        <f>VLOOKUP(D776,IMPORT_CLASE!$A$2:$B$45,2,FALSE)</f>
        <v>Bases, aceites y grasas lubricantes</v>
      </c>
      <c r="G776" s="38" t="s">
        <v>75</v>
      </c>
      <c r="H776" s="38" t="str">
        <f t="shared" si="24"/>
        <v>01/7/2020</v>
      </c>
    </row>
    <row r="777" spans="1:8" ht="15">
      <c r="A777" s="38">
        <v>2020</v>
      </c>
      <c r="B777" s="38">
        <v>7</v>
      </c>
      <c r="C777" s="38" t="s">
        <v>34</v>
      </c>
      <c r="D777" s="8" t="str">
        <f t="shared" si="25"/>
        <v>Grasas Lubricantes</v>
      </c>
      <c r="E777" s="39">
        <v>0.76141030864230341</v>
      </c>
      <c r="F777" s="38" t="str">
        <f>VLOOKUP(D777,IMPORT_CLASE!$A$2:$B$45,2,FALSE)</f>
        <v>Bases, aceites y grasas lubricantes</v>
      </c>
      <c r="G777" s="38" t="s">
        <v>75</v>
      </c>
      <c r="H777" s="38" t="str">
        <f t="shared" si="24"/>
        <v>01/7/2020</v>
      </c>
    </row>
    <row r="778" spans="1:8" ht="15">
      <c r="A778" s="38">
        <v>2020</v>
      </c>
      <c r="B778" s="38">
        <v>8</v>
      </c>
      <c r="C778" s="38" t="s">
        <v>74</v>
      </c>
      <c r="D778" s="8" t="str">
        <f t="shared" si="25"/>
        <v>Crudo</v>
      </c>
      <c r="E778" s="39">
        <v>734.38023835000001</v>
      </c>
      <c r="F778" s="38" t="str">
        <f>VLOOKUP(D778,IMPORT_CLASE!$A$2:$B$45,2,FALSE)</f>
        <v>Petróleo</v>
      </c>
      <c r="G778" s="38" t="s">
        <v>75</v>
      </c>
      <c r="H778" s="38" t="str">
        <f t="shared" si="24"/>
        <v>01/8/2020</v>
      </c>
    </row>
    <row r="779" spans="1:8" ht="15">
      <c r="A779" s="38">
        <v>2020</v>
      </c>
      <c r="B779" s="38">
        <v>8</v>
      </c>
      <c r="C779" s="38" t="s">
        <v>36</v>
      </c>
      <c r="D779" s="8" t="str">
        <f t="shared" si="25"/>
        <v>GLP</v>
      </c>
      <c r="E779" s="39">
        <v>231.32132934000003</v>
      </c>
      <c r="F779" s="38" t="str">
        <f>VLOOKUP(D779,IMPORT_CLASE!$A$2:$B$45,2,FALSE)</f>
        <v>GLP/Propano/Butano</v>
      </c>
      <c r="G779" s="38" t="s">
        <v>75</v>
      </c>
      <c r="H779" s="38" t="str">
        <f t="shared" si="24"/>
        <v>01/8/2020</v>
      </c>
    </row>
    <row r="780" spans="1:8" ht="15">
      <c r="A780" s="38">
        <v>2020</v>
      </c>
      <c r="B780" s="38">
        <v>8</v>
      </c>
      <c r="C780" s="38" t="s">
        <v>37</v>
      </c>
      <c r="D780" s="8" t="str">
        <f t="shared" si="25"/>
        <v>Butano</v>
      </c>
      <c r="E780" s="39"/>
      <c r="F780" s="38" t="str">
        <f>VLOOKUP(D780,IMPORT_CLASE!$A$2:$B$45,2,FALSE)</f>
        <v>GLP/Propano/Butano</v>
      </c>
      <c r="G780" s="38" t="s">
        <v>75</v>
      </c>
      <c r="H780" s="38" t="str">
        <f t="shared" si="24"/>
        <v>01/8/2020</v>
      </c>
    </row>
    <row r="781" spans="1:8" ht="15">
      <c r="A781" s="38">
        <v>2020</v>
      </c>
      <c r="B781" s="38">
        <v>8</v>
      </c>
      <c r="C781" s="38" t="s">
        <v>38</v>
      </c>
      <c r="D781" s="8" t="str">
        <f t="shared" si="25"/>
        <v>Propano</v>
      </c>
      <c r="E781" s="39"/>
      <c r="F781" s="38" t="str">
        <f>VLOOKUP(D781,IMPORT_CLASE!$A$2:$B$45,2,FALSE)</f>
        <v>GLP/Propano/Butano</v>
      </c>
      <c r="G781" s="38" t="s">
        <v>75</v>
      </c>
      <c r="H781" s="38" t="str">
        <f t="shared" si="24"/>
        <v>01/8/2020</v>
      </c>
    </row>
    <row r="782" spans="1:8" ht="15">
      <c r="A782" s="38">
        <v>2020</v>
      </c>
      <c r="B782" s="38">
        <v>8</v>
      </c>
      <c r="C782" s="38" t="s">
        <v>76</v>
      </c>
      <c r="D782" s="8" t="str">
        <f t="shared" si="25"/>
        <v>HOGBS</v>
      </c>
      <c r="E782" s="39"/>
      <c r="F782" s="38" t="str">
        <f>VLOOKUP(D782,IMPORT_CLASE!$A$2:$B$45,2,FALSE)</f>
        <v>Gasolinas/Nafta</v>
      </c>
      <c r="G782" s="38" t="s">
        <v>75</v>
      </c>
      <c r="H782" s="38" t="str">
        <f t="shared" si="24"/>
        <v>01/8/2020</v>
      </c>
    </row>
    <row r="783" spans="1:8" ht="15">
      <c r="A783" s="38">
        <v>2020</v>
      </c>
      <c r="B783" s="38">
        <v>8</v>
      </c>
      <c r="C783" s="38" t="s">
        <v>86</v>
      </c>
      <c r="D783" s="8" t="str">
        <f t="shared" si="25"/>
        <v>Nafta Craqueada / Gasolinas</v>
      </c>
      <c r="E783" s="39">
        <f>100.02324663+370.45605386</f>
        <v>470.47930049000001</v>
      </c>
      <c r="F783" s="38" t="str">
        <f>VLOOKUP(D783,IMPORT_CLASE!$A$2:$B$45,2,FALSE)</f>
        <v>Gasolinas/Nafta</v>
      </c>
      <c r="G783" s="38" t="s">
        <v>75</v>
      </c>
      <c r="H783" s="38" t="str">
        <f t="shared" si="24"/>
        <v>01/8/2020</v>
      </c>
    </row>
    <row r="784" spans="1:8" ht="15">
      <c r="A784" s="38">
        <v>2020</v>
      </c>
      <c r="B784" s="38">
        <v>8</v>
      </c>
      <c r="C784" s="38" t="s">
        <v>78</v>
      </c>
      <c r="D784" s="8" t="str">
        <f t="shared" si="25"/>
        <v>Gasolina Motor</v>
      </c>
      <c r="E784" s="39"/>
      <c r="F784" s="38" t="str">
        <f>VLOOKUP(D784,IMPORT_CLASE!$A$2:$B$45,2,FALSE)</f>
        <v>Gasolinas/Nafta</v>
      </c>
      <c r="G784" s="38" t="s">
        <v>75</v>
      </c>
      <c r="H784" s="38" t="str">
        <f t="shared" si="24"/>
        <v>01/8/2020</v>
      </c>
    </row>
    <row r="785" spans="1:8" ht="15">
      <c r="A785" s="38">
        <v>2020</v>
      </c>
      <c r="B785" s="38">
        <v>8</v>
      </c>
      <c r="C785" s="38" t="s">
        <v>79</v>
      </c>
      <c r="D785" s="8" t="str">
        <f t="shared" si="25"/>
        <v>Gasolina de Aviación</v>
      </c>
      <c r="E785" s="39"/>
      <c r="F785" s="38" t="str">
        <f>VLOOKUP(D785,IMPORT_CLASE!$A$2:$B$45,2,FALSE)</f>
        <v>Gasolinas/Nafta</v>
      </c>
      <c r="G785" s="38" t="s">
        <v>75</v>
      </c>
      <c r="H785" s="38" t="str">
        <f t="shared" si="24"/>
        <v>01/8/2020</v>
      </c>
    </row>
    <row r="786" spans="1:8" ht="15">
      <c r="A786" s="38">
        <v>2020</v>
      </c>
      <c r="B786" s="38">
        <v>8</v>
      </c>
      <c r="C786" s="38" t="s">
        <v>80</v>
      </c>
      <c r="D786" s="8" t="str">
        <f t="shared" si="25"/>
        <v>Turbo Jet A1 / Keroturbo</v>
      </c>
      <c r="E786" s="39"/>
      <c r="F786" s="38" t="str">
        <f>VLOOKUP(D786,IMPORT_CLASE!$A$2:$B$45,2,FALSE)</f>
        <v>Keroturbo</v>
      </c>
      <c r="G786" s="38" t="s">
        <v>75</v>
      </c>
      <c r="H786" s="38" t="str">
        <f t="shared" si="24"/>
        <v>01/8/2020</v>
      </c>
    </row>
    <row r="787" spans="1:8" ht="15">
      <c r="A787" s="38">
        <v>2020</v>
      </c>
      <c r="B787" s="38">
        <v>8</v>
      </c>
      <c r="C787" s="38" t="s">
        <v>81</v>
      </c>
      <c r="D787" s="8" t="str">
        <f t="shared" si="25"/>
        <v>Diesel 2 50 PPM</v>
      </c>
      <c r="E787" s="39">
        <v>1347.2144477300001</v>
      </c>
      <c r="F787" s="38" t="str">
        <f>VLOOKUP(D787,IMPORT_CLASE!$A$2:$B$45,2,FALSE)</f>
        <v>Diesel 2/DB5</v>
      </c>
      <c r="G787" s="38" t="s">
        <v>75</v>
      </c>
      <c r="H787" s="38" t="str">
        <f t="shared" si="24"/>
        <v>01/8/2020</v>
      </c>
    </row>
    <row r="788" spans="1:8" ht="15">
      <c r="A788" s="38">
        <v>2020</v>
      </c>
      <c r="B788" s="38">
        <v>8</v>
      </c>
      <c r="C788" s="38" t="s">
        <v>82</v>
      </c>
      <c r="D788" s="8" t="str">
        <f t="shared" si="25"/>
        <v>Diesel B5-50 PPM</v>
      </c>
      <c r="E788" s="39">
        <v>848.28159002000007</v>
      </c>
      <c r="F788" s="38" t="str">
        <f>VLOOKUP(D788,IMPORT_CLASE!$A$2:$B$45,2,FALSE)</f>
        <v>Diesel 2/DB5</v>
      </c>
      <c r="G788" s="38" t="s">
        <v>75</v>
      </c>
      <c r="H788" s="38" t="str">
        <f t="shared" si="24"/>
        <v>01/8/2020</v>
      </c>
    </row>
    <row r="789" spans="1:8" ht="15">
      <c r="A789" s="38">
        <v>2020</v>
      </c>
      <c r="B789" s="38">
        <v>8</v>
      </c>
      <c r="C789" s="38" t="s">
        <v>83</v>
      </c>
      <c r="D789" s="8" t="str">
        <f t="shared" si="25"/>
        <v>Solventes</v>
      </c>
      <c r="E789" s="39">
        <v>3.4970549781371671E-3</v>
      </c>
      <c r="F789" s="38" t="str">
        <f>VLOOKUP(D789,IMPORT_CLASE!$A$2:$B$45,2,FALSE)</f>
        <v>Otros</v>
      </c>
      <c r="G789" s="38" t="s">
        <v>75</v>
      </c>
      <c r="H789" s="38" t="str">
        <f t="shared" si="24"/>
        <v>01/8/2020</v>
      </c>
    </row>
    <row r="790" spans="1:8" ht="15">
      <c r="A790" s="38">
        <v>2020</v>
      </c>
      <c r="B790" s="38">
        <v>8</v>
      </c>
      <c r="C790" s="38" t="s">
        <v>84</v>
      </c>
      <c r="D790" s="8" t="str">
        <f t="shared" si="25"/>
        <v>Etileno</v>
      </c>
      <c r="E790" s="39">
        <v>2.9122700000000002E-3</v>
      </c>
      <c r="F790" s="38" t="str">
        <f>VLOOKUP(D790,IMPORT_CLASE!$A$2:$B$45,2,FALSE)</f>
        <v>Otros</v>
      </c>
      <c r="G790" s="38" t="s">
        <v>75</v>
      </c>
      <c r="H790" s="38" t="str">
        <f t="shared" si="24"/>
        <v>01/8/2020</v>
      </c>
    </row>
    <row r="791" spans="1:8" ht="15">
      <c r="A791" s="38">
        <v>2020</v>
      </c>
      <c r="B791" s="38">
        <v>8</v>
      </c>
      <c r="C791" s="38" t="s">
        <v>85</v>
      </c>
      <c r="D791" s="8" t="str">
        <f t="shared" si="25"/>
        <v>Residuales</v>
      </c>
      <c r="E791" s="39"/>
      <c r="F791" s="38" t="str">
        <f>VLOOKUP(D791,IMPORT_CLASE!$A$2:$B$45,2,FALSE)</f>
        <v>Residuales</v>
      </c>
      <c r="G791" s="38" t="s">
        <v>75</v>
      </c>
      <c r="H791" s="38" t="str">
        <f t="shared" si="24"/>
        <v>01/8/2020</v>
      </c>
    </row>
    <row r="792" spans="1:8" ht="15">
      <c r="A792" s="38">
        <v>2020</v>
      </c>
      <c r="B792" s="38">
        <v>8</v>
      </c>
      <c r="C792" s="38" t="s">
        <v>47</v>
      </c>
      <c r="D792" s="8" t="str">
        <f t="shared" si="25"/>
        <v>Otros</v>
      </c>
      <c r="E792" s="39"/>
      <c r="F792" s="38" t="str">
        <f>VLOOKUP(D792,IMPORT_CLASE!$A$2:$B$45,2,FALSE)</f>
        <v>Otros</v>
      </c>
      <c r="G792" s="38" t="s">
        <v>75</v>
      </c>
      <c r="H792" s="38" t="str">
        <f t="shared" si="24"/>
        <v>01/8/2020</v>
      </c>
    </row>
    <row r="793" spans="1:8" ht="15">
      <c r="A793" s="38">
        <v>2020</v>
      </c>
      <c r="B793" s="38">
        <v>8</v>
      </c>
      <c r="C793" s="38" t="s">
        <v>32</v>
      </c>
      <c r="D793" s="8" t="str">
        <f t="shared" si="25"/>
        <v>Bases Lubricantes</v>
      </c>
      <c r="E793" s="39">
        <v>12.236263512339978</v>
      </c>
      <c r="F793" s="38" t="str">
        <f>VLOOKUP(D793,IMPORT_CLASE!$A$2:$B$45,2,FALSE)</f>
        <v>Bases, aceites y grasas lubricantes</v>
      </c>
      <c r="G793" s="38" t="s">
        <v>75</v>
      </c>
      <c r="H793" s="38" t="str">
        <f t="shared" si="24"/>
        <v>01/8/2020</v>
      </c>
    </row>
    <row r="794" spans="1:8" ht="15">
      <c r="A794" s="38">
        <v>2020</v>
      </c>
      <c r="B794" s="38">
        <v>8</v>
      </c>
      <c r="C794" s="38" t="s">
        <v>33</v>
      </c>
      <c r="D794" s="8" t="str">
        <f t="shared" si="25"/>
        <v>Aceites Lubricantes</v>
      </c>
      <c r="E794" s="39">
        <v>22.731213720803211</v>
      </c>
      <c r="F794" s="38" t="str">
        <f>VLOOKUP(D794,IMPORT_CLASE!$A$2:$B$45,2,FALSE)</f>
        <v>Bases, aceites y grasas lubricantes</v>
      </c>
      <c r="G794" s="38" t="s">
        <v>75</v>
      </c>
      <c r="H794" s="38" t="str">
        <f t="shared" si="24"/>
        <v>01/8/2020</v>
      </c>
    </row>
    <row r="795" spans="1:8" ht="15">
      <c r="A795" s="38">
        <v>2020</v>
      </c>
      <c r="B795" s="38">
        <v>8</v>
      </c>
      <c r="C795" s="38" t="s">
        <v>34</v>
      </c>
      <c r="D795" s="8" t="str">
        <f t="shared" si="25"/>
        <v>Grasas Lubricantes</v>
      </c>
      <c r="E795" s="39">
        <v>1.2736572227906979</v>
      </c>
      <c r="F795" s="38" t="str">
        <f>VLOOKUP(D795,IMPORT_CLASE!$A$2:$B$45,2,FALSE)</f>
        <v>Bases, aceites y grasas lubricantes</v>
      </c>
      <c r="G795" s="38" t="s">
        <v>75</v>
      </c>
      <c r="H795" s="38" t="str">
        <f t="shared" si="24"/>
        <v>01/8/2020</v>
      </c>
    </row>
    <row r="796" spans="1:8" ht="15">
      <c r="A796" s="38">
        <v>2020</v>
      </c>
      <c r="B796" s="38">
        <v>9</v>
      </c>
      <c r="C796" s="38" t="s">
        <v>74</v>
      </c>
      <c r="D796" s="8" t="str">
        <f t="shared" si="25"/>
        <v>Crudo</v>
      </c>
      <c r="E796" s="39">
        <v>1352.8879459599998</v>
      </c>
      <c r="F796" s="38" t="str">
        <f>VLOOKUP(D796,IMPORT_CLASE!$A$2:$B$45,2,FALSE)</f>
        <v>Petróleo</v>
      </c>
      <c r="G796" s="38" t="s">
        <v>75</v>
      </c>
      <c r="H796" s="38" t="str">
        <f t="shared" si="24"/>
        <v>01/9/2020</v>
      </c>
    </row>
    <row r="797" spans="1:8" ht="15">
      <c r="A797" s="38">
        <v>2020</v>
      </c>
      <c r="B797" s="38">
        <v>9</v>
      </c>
      <c r="C797" s="38" t="s">
        <v>36</v>
      </c>
      <c r="D797" s="8" t="str">
        <f t="shared" si="25"/>
        <v>GLP</v>
      </c>
      <c r="E797" s="39">
        <v>213.97301242999998</v>
      </c>
      <c r="F797" s="38" t="str">
        <f>VLOOKUP(D797,IMPORT_CLASE!$A$2:$B$45,2,FALSE)</f>
        <v>GLP/Propano/Butano</v>
      </c>
      <c r="G797" s="38" t="s">
        <v>75</v>
      </c>
      <c r="H797" s="38" t="str">
        <f t="shared" si="24"/>
        <v>01/9/2020</v>
      </c>
    </row>
    <row r="798" spans="1:8" ht="15">
      <c r="A798" s="38">
        <v>2020</v>
      </c>
      <c r="B798" s="38">
        <v>9</v>
      </c>
      <c r="C798" s="38" t="s">
        <v>37</v>
      </c>
      <c r="D798" s="8" t="str">
        <f t="shared" si="25"/>
        <v>Butano</v>
      </c>
      <c r="E798" s="39"/>
      <c r="F798" s="38" t="str">
        <f>VLOOKUP(D798,IMPORT_CLASE!$A$2:$B$45,2,FALSE)</f>
        <v>GLP/Propano/Butano</v>
      </c>
      <c r="G798" s="38" t="s">
        <v>75</v>
      </c>
      <c r="H798" s="38" t="str">
        <f t="shared" si="24"/>
        <v>01/9/2020</v>
      </c>
    </row>
    <row r="799" spans="1:8" ht="15">
      <c r="A799" s="38">
        <v>2020</v>
      </c>
      <c r="B799" s="38">
        <v>9</v>
      </c>
      <c r="C799" s="38" t="s">
        <v>38</v>
      </c>
      <c r="D799" s="8" t="str">
        <f t="shared" si="25"/>
        <v>Propano</v>
      </c>
      <c r="E799" s="39"/>
      <c r="F799" s="38" t="str">
        <f>VLOOKUP(D799,IMPORT_CLASE!$A$2:$B$45,2,FALSE)</f>
        <v>GLP/Propano/Butano</v>
      </c>
      <c r="G799" s="38" t="s">
        <v>75</v>
      </c>
      <c r="H799" s="38" t="str">
        <f t="shared" si="24"/>
        <v>01/9/2020</v>
      </c>
    </row>
    <row r="800" spans="1:8" ht="15">
      <c r="A800" s="38">
        <v>2020</v>
      </c>
      <c r="B800" s="38">
        <v>9</v>
      </c>
      <c r="C800" s="38" t="s">
        <v>76</v>
      </c>
      <c r="D800" s="8" t="str">
        <f t="shared" si="25"/>
        <v>HOGBS</v>
      </c>
      <c r="E800" s="39">
        <v>136.93949564999997</v>
      </c>
      <c r="F800" s="38" t="str">
        <f>VLOOKUP(D800,IMPORT_CLASE!$A$2:$B$45,2,FALSE)</f>
        <v>Gasolinas/Nafta</v>
      </c>
      <c r="G800" s="38" t="s">
        <v>75</v>
      </c>
      <c r="H800" s="38" t="str">
        <f t="shared" si="24"/>
        <v>01/9/2020</v>
      </c>
    </row>
    <row r="801" spans="1:8" ht="15">
      <c r="A801" s="38">
        <v>2020</v>
      </c>
      <c r="B801" s="38">
        <v>9</v>
      </c>
      <c r="C801" s="38" t="s">
        <v>86</v>
      </c>
      <c r="D801" s="8" t="str">
        <f t="shared" si="25"/>
        <v>Nafta Craqueada / Gasolinas</v>
      </c>
      <c r="E801" s="39">
        <f>164.07117163+429.63066927</f>
        <v>593.70184089999998</v>
      </c>
      <c r="F801" s="38" t="str">
        <f>VLOOKUP(D801,IMPORT_CLASE!$A$2:$B$45,2,FALSE)</f>
        <v>Gasolinas/Nafta</v>
      </c>
      <c r="G801" s="38" t="s">
        <v>75</v>
      </c>
      <c r="H801" s="38" t="str">
        <f t="shared" si="24"/>
        <v>01/9/2020</v>
      </c>
    </row>
    <row r="802" spans="1:8" ht="15">
      <c r="A802" s="38">
        <v>2020</v>
      </c>
      <c r="B802" s="38">
        <v>9</v>
      </c>
      <c r="C802" s="38" t="s">
        <v>78</v>
      </c>
      <c r="D802" s="8" t="str">
        <f t="shared" si="25"/>
        <v>Gasolina Motor</v>
      </c>
      <c r="E802" s="39"/>
      <c r="F802" s="38" t="str">
        <f>VLOOKUP(D802,IMPORT_CLASE!$A$2:$B$45,2,FALSE)</f>
        <v>Gasolinas/Nafta</v>
      </c>
      <c r="G802" s="38" t="s">
        <v>75</v>
      </c>
      <c r="H802" s="38" t="str">
        <f t="shared" si="24"/>
        <v>01/9/2020</v>
      </c>
    </row>
    <row r="803" spans="1:8" ht="15">
      <c r="A803" s="38">
        <v>2020</v>
      </c>
      <c r="B803" s="38">
        <v>9</v>
      </c>
      <c r="C803" s="38" t="s">
        <v>79</v>
      </c>
      <c r="D803" s="8" t="str">
        <f t="shared" si="25"/>
        <v>Gasolina de Aviación</v>
      </c>
      <c r="E803" s="39"/>
      <c r="F803" s="38" t="str">
        <f>VLOOKUP(D803,IMPORT_CLASE!$A$2:$B$45,2,FALSE)</f>
        <v>Gasolinas/Nafta</v>
      </c>
      <c r="G803" s="38" t="s">
        <v>75</v>
      </c>
      <c r="H803" s="38" t="str">
        <f t="shared" si="24"/>
        <v>01/9/2020</v>
      </c>
    </row>
    <row r="804" spans="1:8" ht="15">
      <c r="A804" s="38">
        <v>2020</v>
      </c>
      <c r="B804" s="38">
        <v>9</v>
      </c>
      <c r="C804" s="38" t="s">
        <v>80</v>
      </c>
      <c r="D804" s="8" t="str">
        <f t="shared" si="25"/>
        <v>Turbo Jet A1 / Keroturbo</v>
      </c>
      <c r="E804" s="39">
        <v>60.001807019999994</v>
      </c>
      <c r="F804" s="38" t="str">
        <f>VLOOKUP(D804,IMPORT_CLASE!$A$2:$B$45,2,FALSE)</f>
        <v>Keroturbo</v>
      </c>
      <c r="G804" s="38" t="s">
        <v>75</v>
      </c>
      <c r="H804" s="38" t="str">
        <f t="shared" si="24"/>
        <v>01/9/2020</v>
      </c>
    </row>
    <row r="805" spans="1:8" ht="15">
      <c r="A805" s="38">
        <v>2020</v>
      </c>
      <c r="B805" s="38">
        <v>9</v>
      </c>
      <c r="C805" s="38" t="s">
        <v>81</v>
      </c>
      <c r="D805" s="8" t="str">
        <f t="shared" si="25"/>
        <v>Diesel 2 50 PPM</v>
      </c>
      <c r="E805" s="39">
        <v>1275.8692484199998</v>
      </c>
      <c r="F805" s="38" t="str">
        <f>VLOOKUP(D805,IMPORT_CLASE!$A$2:$B$45,2,FALSE)</f>
        <v>Diesel 2/DB5</v>
      </c>
      <c r="G805" s="38" t="s">
        <v>75</v>
      </c>
      <c r="H805" s="38" t="str">
        <f t="shared" si="24"/>
        <v>01/9/2020</v>
      </c>
    </row>
    <row r="806" spans="1:8" ht="15">
      <c r="A806" s="38">
        <v>2020</v>
      </c>
      <c r="B806" s="38">
        <v>9</v>
      </c>
      <c r="C806" s="38" t="s">
        <v>82</v>
      </c>
      <c r="D806" s="8" t="str">
        <f t="shared" si="25"/>
        <v>Diesel B5-50 PPM</v>
      </c>
      <c r="E806" s="39">
        <v>810.33290668999996</v>
      </c>
      <c r="F806" s="38" t="str">
        <f>VLOOKUP(D806,IMPORT_CLASE!$A$2:$B$45,2,FALSE)</f>
        <v>Diesel 2/DB5</v>
      </c>
      <c r="G806" s="38" t="s">
        <v>75</v>
      </c>
      <c r="H806" s="38" t="str">
        <f t="shared" si="24"/>
        <v>01/9/2020</v>
      </c>
    </row>
    <row r="807" spans="1:8" ht="15">
      <c r="A807" s="38">
        <v>2020</v>
      </c>
      <c r="B807" s="38">
        <v>9</v>
      </c>
      <c r="C807" s="38" t="s">
        <v>83</v>
      </c>
      <c r="D807" s="8" t="str">
        <f t="shared" si="25"/>
        <v>Solventes</v>
      </c>
      <c r="E807" s="39">
        <v>5.6328416860557056</v>
      </c>
      <c r="F807" s="38" t="str">
        <f>VLOOKUP(D807,IMPORT_CLASE!$A$2:$B$45,2,FALSE)</f>
        <v>Otros</v>
      </c>
      <c r="G807" s="38" t="s">
        <v>75</v>
      </c>
      <c r="H807" s="38" t="str">
        <f t="shared" si="24"/>
        <v>01/9/2020</v>
      </c>
    </row>
    <row r="808" spans="1:8" ht="15">
      <c r="A808" s="38">
        <v>2020</v>
      </c>
      <c r="B808" s="38">
        <v>9</v>
      </c>
      <c r="C808" s="38" t="s">
        <v>84</v>
      </c>
      <c r="D808" s="8" t="str">
        <f t="shared" si="25"/>
        <v>Etileno</v>
      </c>
      <c r="E808" s="39"/>
      <c r="F808" s="38" t="str">
        <f>VLOOKUP(D808,IMPORT_CLASE!$A$2:$B$45,2,FALSE)</f>
        <v>Otros</v>
      </c>
      <c r="G808" s="38" t="s">
        <v>75</v>
      </c>
      <c r="H808" s="38" t="str">
        <f t="shared" si="24"/>
        <v>01/9/2020</v>
      </c>
    </row>
    <row r="809" spans="1:8" ht="15">
      <c r="A809" s="38">
        <v>2020</v>
      </c>
      <c r="B809" s="38">
        <v>9</v>
      </c>
      <c r="C809" s="38" t="s">
        <v>85</v>
      </c>
      <c r="D809" s="8" t="str">
        <f t="shared" si="25"/>
        <v>Residuales</v>
      </c>
      <c r="E809" s="39"/>
      <c r="F809" s="38" t="str">
        <f>VLOOKUP(D809,IMPORT_CLASE!$A$2:$B$45,2,FALSE)</f>
        <v>Residuales</v>
      </c>
      <c r="G809" s="38" t="s">
        <v>75</v>
      </c>
      <c r="H809" s="38" t="str">
        <f t="shared" si="24"/>
        <v>01/9/2020</v>
      </c>
    </row>
    <row r="810" spans="1:8" ht="15">
      <c r="A810" s="38">
        <v>2020</v>
      </c>
      <c r="B810" s="38">
        <v>9</v>
      </c>
      <c r="C810" s="38" t="s">
        <v>47</v>
      </c>
      <c r="D810" s="8" t="str">
        <f t="shared" si="25"/>
        <v>Otros</v>
      </c>
      <c r="E810" s="39"/>
      <c r="F810" s="38" t="str">
        <f>VLOOKUP(D810,IMPORT_CLASE!$A$2:$B$45,2,FALSE)</f>
        <v>Otros</v>
      </c>
      <c r="G810" s="38" t="s">
        <v>75</v>
      </c>
      <c r="H810" s="38" t="str">
        <f t="shared" si="24"/>
        <v>01/9/2020</v>
      </c>
    </row>
    <row r="811" spans="1:8" ht="15">
      <c r="A811" s="38">
        <v>2020</v>
      </c>
      <c r="B811" s="38">
        <v>9</v>
      </c>
      <c r="C811" s="38" t="s">
        <v>32</v>
      </c>
      <c r="D811" s="8" t="str">
        <f t="shared" si="25"/>
        <v>Bases Lubricantes</v>
      </c>
      <c r="E811" s="39">
        <v>71.357975867713179</v>
      </c>
      <c r="F811" s="38" t="str">
        <f>VLOOKUP(D811,IMPORT_CLASE!$A$2:$B$45,2,FALSE)</f>
        <v>Bases, aceites y grasas lubricantes</v>
      </c>
      <c r="G811" s="38" t="s">
        <v>75</v>
      </c>
      <c r="H811" s="38" t="str">
        <f t="shared" si="24"/>
        <v>01/9/2020</v>
      </c>
    </row>
    <row r="812" spans="1:8" ht="15">
      <c r="A812" s="38">
        <v>2020</v>
      </c>
      <c r="B812" s="38">
        <v>9</v>
      </c>
      <c r="C812" s="38" t="s">
        <v>33</v>
      </c>
      <c r="D812" s="8" t="str">
        <f t="shared" si="25"/>
        <v>Aceites Lubricantes</v>
      </c>
      <c r="E812" s="39">
        <v>38.744760608889273</v>
      </c>
      <c r="F812" s="38" t="str">
        <f>VLOOKUP(D812,IMPORT_CLASE!$A$2:$B$45,2,FALSE)</f>
        <v>Bases, aceites y grasas lubricantes</v>
      </c>
      <c r="G812" s="38" t="s">
        <v>75</v>
      </c>
      <c r="H812" s="38" t="str">
        <f t="shared" si="24"/>
        <v>01/9/2020</v>
      </c>
    </row>
    <row r="813" spans="1:8" ht="15">
      <c r="A813" s="38">
        <v>2020</v>
      </c>
      <c r="B813" s="38">
        <v>9</v>
      </c>
      <c r="C813" s="38" t="s">
        <v>34</v>
      </c>
      <c r="D813" s="8" t="str">
        <f t="shared" si="25"/>
        <v>Grasas Lubricantes</v>
      </c>
      <c r="E813" s="39">
        <v>0.97381194026135121</v>
      </c>
      <c r="F813" s="38" t="str">
        <f>VLOOKUP(D813,IMPORT_CLASE!$A$2:$B$45,2,FALSE)</f>
        <v>Bases, aceites y grasas lubricantes</v>
      </c>
      <c r="G813" s="38" t="s">
        <v>75</v>
      </c>
      <c r="H813" s="38" t="str">
        <f t="shared" si="24"/>
        <v>01/9/2020</v>
      </c>
    </row>
    <row r="814" spans="1:8" ht="15">
      <c r="A814" s="38">
        <v>2020</v>
      </c>
      <c r="B814" s="38">
        <v>10</v>
      </c>
      <c r="C814" s="38" t="s">
        <v>74</v>
      </c>
      <c r="D814" s="8" t="str">
        <f t="shared" si="25"/>
        <v>Crudo</v>
      </c>
      <c r="E814" s="39">
        <v>693.50125788000014</v>
      </c>
      <c r="F814" s="38" t="str">
        <f>VLOOKUP(D814,IMPORT_CLASE!$A$2:$B$45,2,FALSE)</f>
        <v>Petróleo</v>
      </c>
      <c r="G814" s="38" t="s">
        <v>75</v>
      </c>
      <c r="H814" s="38" t="str">
        <f t="shared" si="24"/>
        <v>01/10/2020</v>
      </c>
    </row>
    <row r="815" spans="1:8" ht="15">
      <c r="A815" s="38">
        <v>2020</v>
      </c>
      <c r="B815" s="38">
        <v>10</v>
      </c>
      <c r="C815" s="38" t="s">
        <v>36</v>
      </c>
      <c r="D815" s="8" t="str">
        <f t="shared" si="25"/>
        <v>GLP</v>
      </c>
      <c r="E815" s="39">
        <v>555.03697188000001</v>
      </c>
      <c r="F815" s="38" t="str">
        <f>VLOOKUP(D815,IMPORT_CLASE!$A$2:$B$45,2,FALSE)</f>
        <v>GLP/Propano/Butano</v>
      </c>
      <c r="G815" s="38" t="s">
        <v>75</v>
      </c>
      <c r="H815" s="38" t="str">
        <f t="shared" si="24"/>
        <v>01/10/2020</v>
      </c>
    </row>
    <row r="816" spans="1:8" ht="15">
      <c r="A816" s="38">
        <v>2020</v>
      </c>
      <c r="B816" s="38">
        <v>10</v>
      </c>
      <c r="C816" s="38" t="s">
        <v>37</v>
      </c>
      <c r="D816" s="8" t="str">
        <f t="shared" si="25"/>
        <v>Butano</v>
      </c>
      <c r="E816" s="39"/>
      <c r="F816" s="38" t="str">
        <f>VLOOKUP(D816,IMPORT_CLASE!$A$2:$B$45,2,FALSE)</f>
        <v>GLP/Propano/Butano</v>
      </c>
      <c r="G816" s="38" t="s">
        <v>75</v>
      </c>
      <c r="H816" s="38" t="str">
        <f t="shared" si="24"/>
        <v>01/10/2020</v>
      </c>
    </row>
    <row r="817" spans="1:8" ht="15">
      <c r="A817" s="38">
        <v>2020</v>
      </c>
      <c r="B817" s="38">
        <v>10</v>
      </c>
      <c r="C817" s="38" t="s">
        <v>38</v>
      </c>
      <c r="D817" s="8" t="str">
        <f t="shared" si="25"/>
        <v>Propano</v>
      </c>
      <c r="E817" s="39"/>
      <c r="F817" s="38" t="str">
        <f>VLOOKUP(D817,IMPORT_CLASE!$A$2:$B$45,2,FALSE)</f>
        <v>GLP/Propano/Butano</v>
      </c>
      <c r="G817" s="38" t="s">
        <v>75</v>
      </c>
      <c r="H817" s="38" t="str">
        <f t="shared" si="24"/>
        <v>01/10/2020</v>
      </c>
    </row>
    <row r="818" spans="1:8" ht="15">
      <c r="A818" s="38">
        <v>2020</v>
      </c>
      <c r="B818" s="38">
        <v>10</v>
      </c>
      <c r="C818" s="38" t="s">
        <v>76</v>
      </c>
      <c r="D818" s="8" t="str">
        <f t="shared" si="25"/>
        <v>HOGBS</v>
      </c>
      <c r="E818" s="39">
        <v>140.27851070000003</v>
      </c>
      <c r="F818" s="38" t="str">
        <f>VLOOKUP(D818,IMPORT_CLASE!$A$2:$B$45,2,FALSE)</f>
        <v>Gasolinas/Nafta</v>
      </c>
      <c r="G818" s="38" t="s">
        <v>75</v>
      </c>
      <c r="H818" s="38" t="str">
        <f t="shared" si="24"/>
        <v>01/10/2020</v>
      </c>
    </row>
    <row r="819" spans="1:8" ht="15">
      <c r="A819" s="38">
        <v>2020</v>
      </c>
      <c r="B819" s="38">
        <v>10</v>
      </c>
      <c r="C819" s="38" t="s">
        <v>86</v>
      </c>
      <c r="D819" s="8" t="str">
        <f t="shared" si="25"/>
        <v>Nafta Craqueada / Gasolinas</v>
      </c>
      <c r="E819" s="39">
        <f>80.46330282+990.32706236</f>
        <v>1070.79036518</v>
      </c>
      <c r="F819" s="38" t="str">
        <f>VLOOKUP(D819,IMPORT_CLASE!$A$2:$B$45,2,FALSE)</f>
        <v>Gasolinas/Nafta</v>
      </c>
      <c r="G819" s="38" t="s">
        <v>75</v>
      </c>
      <c r="H819" s="38" t="str">
        <f t="shared" si="24"/>
        <v>01/10/2020</v>
      </c>
    </row>
    <row r="820" spans="1:8" ht="15">
      <c r="A820" s="38">
        <v>2020</v>
      </c>
      <c r="B820" s="38">
        <v>10</v>
      </c>
      <c r="C820" s="38" t="s">
        <v>78</v>
      </c>
      <c r="D820" s="8" t="str">
        <f t="shared" si="25"/>
        <v>Gasolina Motor</v>
      </c>
      <c r="E820" s="39"/>
      <c r="F820" s="38" t="str">
        <f>VLOOKUP(D820,IMPORT_CLASE!$A$2:$B$45,2,FALSE)</f>
        <v>Gasolinas/Nafta</v>
      </c>
      <c r="G820" s="38" t="s">
        <v>75</v>
      </c>
      <c r="H820" s="38" t="str">
        <f t="shared" si="24"/>
        <v>01/10/2020</v>
      </c>
    </row>
    <row r="821" spans="1:8" ht="15">
      <c r="A821" s="38">
        <v>2020</v>
      </c>
      <c r="B821" s="38">
        <v>10</v>
      </c>
      <c r="C821" s="38" t="s">
        <v>79</v>
      </c>
      <c r="D821" s="8" t="str">
        <f t="shared" si="25"/>
        <v>Gasolina de Aviación</v>
      </c>
      <c r="E821" s="39"/>
      <c r="F821" s="38" t="str">
        <f>VLOOKUP(D821,IMPORT_CLASE!$A$2:$B$45,2,FALSE)</f>
        <v>Gasolinas/Nafta</v>
      </c>
      <c r="G821" s="38" t="s">
        <v>75</v>
      </c>
      <c r="H821" s="38" t="str">
        <f t="shared" si="24"/>
        <v>01/10/2020</v>
      </c>
    </row>
    <row r="822" spans="1:8" ht="15">
      <c r="A822" s="38">
        <v>2020</v>
      </c>
      <c r="B822" s="38">
        <v>10</v>
      </c>
      <c r="C822" s="38" t="s">
        <v>80</v>
      </c>
      <c r="D822" s="8" t="str">
        <f t="shared" si="25"/>
        <v>Turbo Jet A1 / Keroturbo</v>
      </c>
      <c r="E822" s="39">
        <v>69.924470720000002</v>
      </c>
      <c r="F822" s="38" t="str">
        <f>VLOOKUP(D822,IMPORT_CLASE!$A$2:$B$45,2,FALSE)</f>
        <v>Keroturbo</v>
      </c>
      <c r="G822" s="38" t="s">
        <v>75</v>
      </c>
      <c r="H822" s="38" t="str">
        <f t="shared" si="24"/>
        <v>01/10/2020</v>
      </c>
    </row>
    <row r="823" spans="1:8" ht="15">
      <c r="A823" s="38">
        <v>2020</v>
      </c>
      <c r="B823" s="38">
        <v>10</v>
      </c>
      <c r="C823" s="38" t="s">
        <v>81</v>
      </c>
      <c r="D823" s="8" t="str">
        <f t="shared" si="25"/>
        <v>Diesel 2 50 PPM</v>
      </c>
      <c r="E823" s="39">
        <v>1661.0710184699999</v>
      </c>
      <c r="F823" s="38" t="str">
        <f>VLOOKUP(D823,IMPORT_CLASE!$A$2:$B$45,2,FALSE)</f>
        <v>Diesel 2/DB5</v>
      </c>
      <c r="G823" s="38" t="s">
        <v>75</v>
      </c>
      <c r="H823" s="38" t="str">
        <f t="shared" si="24"/>
        <v>01/10/2020</v>
      </c>
    </row>
    <row r="824" spans="1:8" ht="15">
      <c r="A824" s="38">
        <v>2020</v>
      </c>
      <c r="B824" s="38">
        <v>10</v>
      </c>
      <c r="C824" s="38" t="s">
        <v>82</v>
      </c>
      <c r="D824" s="8" t="str">
        <f t="shared" si="25"/>
        <v>Diesel B5-50 PPM</v>
      </c>
      <c r="E824" s="39">
        <v>749.57170797000003</v>
      </c>
      <c r="F824" s="38" t="str">
        <f>VLOOKUP(D824,IMPORT_CLASE!$A$2:$B$45,2,FALSE)</f>
        <v>Diesel 2/DB5</v>
      </c>
      <c r="G824" s="38" t="s">
        <v>75</v>
      </c>
      <c r="H824" s="38" t="str">
        <f t="shared" si="24"/>
        <v>01/10/2020</v>
      </c>
    </row>
    <row r="825" spans="1:8" ht="15">
      <c r="A825" s="38">
        <v>2020</v>
      </c>
      <c r="B825" s="38">
        <v>10</v>
      </c>
      <c r="C825" s="38" t="s">
        <v>83</v>
      </c>
      <c r="D825" s="8" t="str">
        <f t="shared" si="25"/>
        <v>Solventes</v>
      </c>
      <c r="E825" s="39">
        <v>12.305072572367774</v>
      </c>
      <c r="F825" s="38" t="str">
        <f>VLOOKUP(D825,IMPORT_CLASE!$A$2:$B$45,2,FALSE)</f>
        <v>Otros</v>
      </c>
      <c r="G825" s="38" t="s">
        <v>75</v>
      </c>
      <c r="H825" s="38" t="str">
        <f t="shared" si="24"/>
        <v>01/10/2020</v>
      </c>
    </row>
    <row r="826" spans="1:8" ht="15">
      <c r="A826" s="38">
        <v>2020</v>
      </c>
      <c r="B826" s="38">
        <v>10</v>
      </c>
      <c r="C826" s="38" t="s">
        <v>84</v>
      </c>
      <c r="D826" s="8" t="str">
        <f t="shared" si="25"/>
        <v>Etileno</v>
      </c>
      <c r="E826" s="39"/>
      <c r="F826" s="38" t="str">
        <f>VLOOKUP(D826,IMPORT_CLASE!$A$2:$B$45,2,FALSE)</f>
        <v>Otros</v>
      </c>
      <c r="G826" s="38" t="s">
        <v>75</v>
      </c>
      <c r="H826" s="38" t="str">
        <f t="shared" si="24"/>
        <v>01/10/2020</v>
      </c>
    </row>
    <row r="827" spans="1:8" ht="15">
      <c r="A827" s="38">
        <v>2020</v>
      </c>
      <c r="B827" s="38">
        <v>10</v>
      </c>
      <c r="C827" s="38" t="s">
        <v>85</v>
      </c>
      <c r="D827" s="8" t="str">
        <f t="shared" si="25"/>
        <v>Residuales</v>
      </c>
      <c r="E827" s="39"/>
      <c r="F827" s="38" t="str">
        <f>VLOOKUP(D827,IMPORT_CLASE!$A$2:$B$45,2,FALSE)</f>
        <v>Residuales</v>
      </c>
      <c r="G827" s="38" t="s">
        <v>75</v>
      </c>
      <c r="H827" s="38" t="str">
        <f t="shared" si="24"/>
        <v>01/10/2020</v>
      </c>
    </row>
    <row r="828" spans="1:8" ht="15">
      <c r="A828" s="38">
        <v>2020</v>
      </c>
      <c r="B828" s="38">
        <v>10</v>
      </c>
      <c r="C828" s="38" t="s">
        <v>47</v>
      </c>
      <c r="D828" s="8" t="str">
        <f t="shared" si="25"/>
        <v>Otros</v>
      </c>
      <c r="E828" s="39">
        <v>1.14907607</v>
      </c>
      <c r="F828" s="38" t="str">
        <f>VLOOKUP(D828,IMPORT_CLASE!$A$2:$B$45,2,FALSE)</f>
        <v>Otros</v>
      </c>
      <c r="G828" s="38" t="s">
        <v>75</v>
      </c>
      <c r="H828" s="38" t="str">
        <f t="shared" si="24"/>
        <v>01/10/2020</v>
      </c>
    </row>
    <row r="829" spans="1:8" ht="15">
      <c r="A829" s="38">
        <v>2020</v>
      </c>
      <c r="B829" s="38">
        <v>10</v>
      </c>
      <c r="C829" s="38" t="s">
        <v>32</v>
      </c>
      <c r="D829" s="8" t="str">
        <f t="shared" si="25"/>
        <v>Bases Lubricantes</v>
      </c>
      <c r="E829" s="39">
        <v>52.418497586235887</v>
      </c>
      <c r="F829" s="38" t="str">
        <f>VLOOKUP(D829,IMPORT_CLASE!$A$2:$B$45,2,FALSE)</f>
        <v>Bases, aceites y grasas lubricantes</v>
      </c>
      <c r="G829" s="38" t="s">
        <v>75</v>
      </c>
      <c r="H829" s="38" t="str">
        <f t="shared" si="24"/>
        <v>01/10/2020</v>
      </c>
    </row>
    <row r="830" spans="1:8" ht="15">
      <c r="A830" s="38">
        <v>2020</v>
      </c>
      <c r="B830" s="38">
        <v>10</v>
      </c>
      <c r="C830" s="38" t="s">
        <v>33</v>
      </c>
      <c r="D830" s="8" t="str">
        <f t="shared" si="25"/>
        <v>Aceites Lubricantes</v>
      </c>
      <c r="E830" s="39">
        <v>42.516615835582506</v>
      </c>
      <c r="F830" s="38" t="str">
        <f>VLOOKUP(D830,IMPORT_CLASE!$A$2:$B$45,2,FALSE)</f>
        <v>Bases, aceites y grasas lubricantes</v>
      </c>
      <c r="G830" s="38" t="s">
        <v>75</v>
      </c>
      <c r="H830" s="38" t="str">
        <f t="shared" si="24"/>
        <v>01/10/2020</v>
      </c>
    </row>
    <row r="831" spans="1:8" ht="15">
      <c r="A831" s="38">
        <v>2020</v>
      </c>
      <c r="B831" s="38">
        <v>10</v>
      </c>
      <c r="C831" s="38" t="s">
        <v>34</v>
      </c>
      <c r="D831" s="8" t="str">
        <f t="shared" si="25"/>
        <v>Grasas Lubricantes</v>
      </c>
      <c r="E831" s="39">
        <v>1.4863353404042079</v>
      </c>
      <c r="F831" s="38" t="str">
        <f>VLOOKUP(D831,IMPORT_CLASE!$A$2:$B$45,2,FALSE)</f>
        <v>Bases, aceites y grasas lubricantes</v>
      </c>
      <c r="G831" s="38" t="s">
        <v>75</v>
      </c>
      <c r="H831" s="38" t="str">
        <f t="shared" si="24"/>
        <v>01/10/2020</v>
      </c>
    </row>
    <row r="832" spans="1:8" ht="15">
      <c r="A832" s="38">
        <v>2020</v>
      </c>
      <c r="B832" s="38">
        <v>11</v>
      </c>
      <c r="C832" s="38" t="s">
        <v>74</v>
      </c>
      <c r="D832" s="8" t="str">
        <f t="shared" si="25"/>
        <v>Crudo</v>
      </c>
      <c r="E832" s="39">
        <v>344.68866000999998</v>
      </c>
      <c r="F832" s="38" t="str">
        <f>VLOOKUP(D832,IMPORT_CLASE!$A$2:$B$45,2,FALSE)</f>
        <v>Petróleo</v>
      </c>
      <c r="G832" s="38" t="s">
        <v>75</v>
      </c>
      <c r="H832" s="38" t="str">
        <f t="shared" si="24"/>
        <v>01/11/2020</v>
      </c>
    </row>
    <row r="833" spans="1:8" ht="15">
      <c r="A833" s="38">
        <v>2020</v>
      </c>
      <c r="B833" s="38">
        <v>11</v>
      </c>
      <c r="C833" s="38" t="s">
        <v>36</v>
      </c>
      <c r="D833" s="8" t="str">
        <f t="shared" si="25"/>
        <v>GLP</v>
      </c>
      <c r="E833" s="39">
        <v>333.00040189619591</v>
      </c>
      <c r="F833" s="38" t="str">
        <f>VLOOKUP(D833,IMPORT_CLASE!$A$2:$B$45,2,FALSE)</f>
        <v>GLP/Propano/Butano</v>
      </c>
      <c r="G833" s="38" t="s">
        <v>75</v>
      </c>
      <c r="H833" s="38" t="str">
        <f t="shared" si="24"/>
        <v>01/11/2020</v>
      </c>
    </row>
    <row r="834" spans="1:8" ht="15">
      <c r="A834" s="38">
        <v>2020</v>
      </c>
      <c r="B834" s="38">
        <v>11</v>
      </c>
      <c r="C834" s="38" t="s">
        <v>37</v>
      </c>
      <c r="D834" s="8" t="str">
        <f t="shared" si="25"/>
        <v>Butano</v>
      </c>
      <c r="E834" s="39"/>
      <c r="F834" s="38" t="str">
        <f>VLOOKUP(D834,IMPORT_CLASE!$A$2:$B$45,2,FALSE)</f>
        <v>GLP/Propano/Butano</v>
      </c>
      <c r="G834" s="38" t="s">
        <v>75</v>
      </c>
      <c r="H834" s="38" t="str">
        <f t="shared" si="24"/>
        <v>01/11/2020</v>
      </c>
    </row>
    <row r="835" spans="1:8" ht="15">
      <c r="A835" s="38">
        <v>2020</v>
      </c>
      <c r="B835" s="38">
        <v>11</v>
      </c>
      <c r="C835" s="38" t="s">
        <v>38</v>
      </c>
      <c r="D835" s="8" t="str">
        <f t="shared" si="25"/>
        <v>Propano</v>
      </c>
      <c r="E835" s="39"/>
      <c r="F835" s="38" t="str">
        <f>VLOOKUP(D835,IMPORT_CLASE!$A$2:$B$45,2,FALSE)</f>
        <v>GLP/Propano/Butano</v>
      </c>
      <c r="G835" s="38" t="s">
        <v>75</v>
      </c>
      <c r="H835" s="38" t="str">
        <f t="shared" ref="H835:H898" si="26">"01/"&amp;B835&amp;"/"&amp;A835</f>
        <v>01/11/2020</v>
      </c>
    </row>
    <row r="836" spans="1:8" ht="15">
      <c r="A836" s="38">
        <v>2020</v>
      </c>
      <c r="B836" s="38">
        <v>11</v>
      </c>
      <c r="C836" s="38" t="s">
        <v>76</v>
      </c>
      <c r="D836" s="8" t="str">
        <f t="shared" ref="D836:D894" si="27">TRIM(C836)</f>
        <v>HOGBS</v>
      </c>
      <c r="E836" s="39"/>
      <c r="F836" s="38" t="str">
        <f>VLOOKUP(D836,IMPORT_CLASE!$A$2:$B$45,2,FALSE)</f>
        <v>Gasolinas/Nafta</v>
      </c>
      <c r="G836" s="38" t="s">
        <v>75</v>
      </c>
      <c r="H836" s="38" t="str">
        <f t="shared" si="26"/>
        <v>01/11/2020</v>
      </c>
    </row>
    <row r="837" spans="1:8" ht="15">
      <c r="A837" s="38">
        <v>2020</v>
      </c>
      <c r="B837" s="38">
        <v>11</v>
      </c>
      <c r="C837" s="38" t="s">
        <v>86</v>
      </c>
      <c r="D837" s="8" t="str">
        <f t="shared" si="27"/>
        <v>Nafta Craqueada / Gasolinas</v>
      </c>
      <c r="E837" s="39">
        <f>106.60392011+765.4426171</f>
        <v>872.04653721</v>
      </c>
      <c r="F837" s="38" t="str">
        <f>VLOOKUP(D837,IMPORT_CLASE!$A$2:$B$45,2,FALSE)</f>
        <v>Gasolinas/Nafta</v>
      </c>
      <c r="G837" s="38" t="s">
        <v>75</v>
      </c>
      <c r="H837" s="38" t="str">
        <f t="shared" si="26"/>
        <v>01/11/2020</v>
      </c>
    </row>
    <row r="838" spans="1:8" ht="15">
      <c r="A838" s="38">
        <v>2020</v>
      </c>
      <c r="B838" s="38">
        <v>11</v>
      </c>
      <c r="C838" s="38" t="s">
        <v>78</v>
      </c>
      <c r="D838" s="8" t="str">
        <f t="shared" si="27"/>
        <v>Gasolina Motor</v>
      </c>
      <c r="E838" s="39"/>
      <c r="F838" s="38" t="str">
        <f>VLOOKUP(D838,IMPORT_CLASE!$A$2:$B$45,2,FALSE)</f>
        <v>Gasolinas/Nafta</v>
      </c>
      <c r="G838" s="38" t="s">
        <v>75</v>
      </c>
      <c r="H838" s="38" t="str">
        <f t="shared" si="26"/>
        <v>01/11/2020</v>
      </c>
    </row>
    <row r="839" spans="1:8" ht="15">
      <c r="A839" s="38">
        <v>2020</v>
      </c>
      <c r="B839" s="38">
        <v>11</v>
      </c>
      <c r="C839" s="38" t="s">
        <v>79</v>
      </c>
      <c r="D839" s="8" t="str">
        <f t="shared" si="27"/>
        <v>Gasolina de Aviación</v>
      </c>
      <c r="E839" s="39"/>
      <c r="F839" s="38" t="str">
        <f>VLOOKUP(D839,IMPORT_CLASE!$A$2:$B$45,2,FALSE)</f>
        <v>Gasolinas/Nafta</v>
      </c>
      <c r="G839" s="38" t="s">
        <v>75</v>
      </c>
      <c r="H839" s="38" t="str">
        <f t="shared" si="26"/>
        <v>01/11/2020</v>
      </c>
    </row>
    <row r="840" spans="1:8" ht="15">
      <c r="A840" s="38">
        <v>2020</v>
      </c>
      <c r="B840" s="38">
        <v>11</v>
      </c>
      <c r="C840" s="38" t="s">
        <v>80</v>
      </c>
      <c r="D840" s="8" t="str">
        <f t="shared" si="27"/>
        <v>Turbo Jet A1 / Keroturbo</v>
      </c>
      <c r="E840" s="39"/>
      <c r="F840" s="38" t="str">
        <f>VLOOKUP(D840,IMPORT_CLASE!$A$2:$B$45,2,FALSE)</f>
        <v>Keroturbo</v>
      </c>
      <c r="G840" s="38" t="s">
        <v>75</v>
      </c>
      <c r="H840" s="38" t="str">
        <f t="shared" si="26"/>
        <v>01/11/2020</v>
      </c>
    </row>
    <row r="841" spans="1:8" ht="15">
      <c r="A841" s="38">
        <v>2020</v>
      </c>
      <c r="B841" s="38">
        <v>11</v>
      </c>
      <c r="C841" s="38" t="s">
        <v>81</v>
      </c>
      <c r="D841" s="8" t="str">
        <f t="shared" si="27"/>
        <v>Diesel 2 50 PPM</v>
      </c>
      <c r="E841" s="39">
        <v>2071.9098221199997</v>
      </c>
      <c r="F841" s="38" t="str">
        <f>VLOOKUP(D841,IMPORT_CLASE!$A$2:$B$45,2,FALSE)</f>
        <v>Diesel 2/DB5</v>
      </c>
      <c r="G841" s="38" t="s">
        <v>75</v>
      </c>
      <c r="H841" s="38" t="str">
        <f t="shared" si="26"/>
        <v>01/11/2020</v>
      </c>
    </row>
    <row r="842" spans="1:8" ht="15">
      <c r="A842" s="38">
        <v>2020</v>
      </c>
      <c r="B842" s="38">
        <v>11</v>
      </c>
      <c r="C842" s="38" t="s">
        <v>82</v>
      </c>
      <c r="D842" s="8" t="str">
        <f t="shared" si="27"/>
        <v>Diesel B5-50 PPM</v>
      </c>
      <c r="E842" s="39">
        <v>1022.55891565</v>
      </c>
      <c r="F842" s="38" t="str">
        <f>VLOOKUP(D842,IMPORT_CLASE!$A$2:$B$45,2,FALSE)</f>
        <v>Diesel 2/DB5</v>
      </c>
      <c r="G842" s="38" t="s">
        <v>75</v>
      </c>
      <c r="H842" s="38" t="str">
        <f t="shared" si="26"/>
        <v>01/11/2020</v>
      </c>
    </row>
    <row r="843" spans="1:8" ht="15">
      <c r="A843" s="38">
        <v>2020</v>
      </c>
      <c r="B843" s="38">
        <v>11</v>
      </c>
      <c r="C843" s="38" t="s">
        <v>83</v>
      </c>
      <c r="D843" s="8" t="str">
        <f t="shared" si="27"/>
        <v>Solventes</v>
      </c>
      <c r="E843" s="39">
        <v>15.027971282090444</v>
      </c>
      <c r="F843" s="38" t="str">
        <f>VLOOKUP(D843,IMPORT_CLASE!$A$2:$B$45,2,FALSE)</f>
        <v>Otros</v>
      </c>
      <c r="G843" s="38" t="s">
        <v>75</v>
      </c>
      <c r="H843" s="38" t="str">
        <f t="shared" si="26"/>
        <v>01/11/2020</v>
      </c>
    </row>
    <row r="844" spans="1:8" ht="15">
      <c r="A844" s="38">
        <v>2020</v>
      </c>
      <c r="B844" s="38">
        <v>11</v>
      </c>
      <c r="C844" s="38" t="s">
        <v>84</v>
      </c>
      <c r="D844" s="8" t="str">
        <f t="shared" si="27"/>
        <v>Etileno</v>
      </c>
      <c r="E844" s="39"/>
      <c r="F844" s="38" t="str">
        <f>VLOOKUP(D844,IMPORT_CLASE!$A$2:$B$45,2,FALSE)</f>
        <v>Otros</v>
      </c>
      <c r="G844" s="38" t="s">
        <v>75</v>
      </c>
      <c r="H844" s="38" t="str">
        <f t="shared" si="26"/>
        <v>01/11/2020</v>
      </c>
    </row>
    <row r="845" spans="1:8" ht="15">
      <c r="A845" s="38">
        <v>2020</v>
      </c>
      <c r="B845" s="38">
        <v>11</v>
      </c>
      <c r="C845" s="38" t="s">
        <v>85</v>
      </c>
      <c r="D845" s="8" t="str">
        <f t="shared" si="27"/>
        <v>Residuales</v>
      </c>
      <c r="E845" s="39"/>
      <c r="F845" s="38" t="str">
        <f>VLOOKUP(D845,IMPORT_CLASE!$A$2:$B$45,2,FALSE)</f>
        <v>Residuales</v>
      </c>
      <c r="G845" s="38" t="s">
        <v>75</v>
      </c>
      <c r="H845" s="38" t="str">
        <f t="shared" si="26"/>
        <v>01/11/2020</v>
      </c>
    </row>
    <row r="846" spans="1:8" ht="15">
      <c r="A846" s="38">
        <v>2020</v>
      </c>
      <c r="B846" s="38">
        <v>11</v>
      </c>
      <c r="C846" s="38" t="s">
        <v>47</v>
      </c>
      <c r="D846" s="8" t="str">
        <f t="shared" si="27"/>
        <v>Otros</v>
      </c>
      <c r="E846" s="39"/>
      <c r="F846" s="38" t="str">
        <f>VLOOKUP(D846,IMPORT_CLASE!$A$2:$B$45,2,FALSE)</f>
        <v>Otros</v>
      </c>
      <c r="G846" s="38" t="s">
        <v>75</v>
      </c>
      <c r="H846" s="38" t="str">
        <f t="shared" si="26"/>
        <v>01/11/2020</v>
      </c>
    </row>
    <row r="847" spans="1:8" ht="15">
      <c r="A847" s="38">
        <v>2020</v>
      </c>
      <c r="B847" s="38">
        <v>11</v>
      </c>
      <c r="C847" s="38" t="s">
        <v>32</v>
      </c>
      <c r="D847" s="8" t="str">
        <f t="shared" si="27"/>
        <v>Bases Lubricantes</v>
      </c>
      <c r="E847" s="39">
        <v>70.568180279722043</v>
      </c>
      <c r="F847" s="38" t="str">
        <f>VLOOKUP(D847,IMPORT_CLASE!$A$2:$B$45,2,FALSE)</f>
        <v>Bases, aceites y grasas lubricantes</v>
      </c>
      <c r="G847" s="38" t="s">
        <v>75</v>
      </c>
      <c r="H847" s="38" t="str">
        <f t="shared" si="26"/>
        <v>01/11/2020</v>
      </c>
    </row>
    <row r="848" spans="1:8" ht="15">
      <c r="A848" s="38">
        <v>2020</v>
      </c>
      <c r="B848" s="38">
        <v>11</v>
      </c>
      <c r="C848" s="38" t="s">
        <v>33</v>
      </c>
      <c r="D848" s="8" t="str">
        <f t="shared" si="27"/>
        <v>Aceites Lubricantes</v>
      </c>
      <c r="E848" s="39">
        <v>49.551313007914729</v>
      </c>
      <c r="F848" s="38" t="str">
        <f>VLOOKUP(D848,IMPORT_CLASE!$A$2:$B$45,2,FALSE)</f>
        <v>Bases, aceites y grasas lubricantes</v>
      </c>
      <c r="G848" s="38" t="s">
        <v>75</v>
      </c>
      <c r="H848" s="38" t="str">
        <f t="shared" si="26"/>
        <v>01/11/2020</v>
      </c>
    </row>
    <row r="849" spans="1:8" ht="15">
      <c r="A849" s="38">
        <v>2020</v>
      </c>
      <c r="B849" s="38">
        <v>11</v>
      </c>
      <c r="C849" s="38" t="s">
        <v>34</v>
      </c>
      <c r="D849" s="8" t="str">
        <f t="shared" si="27"/>
        <v>Grasas Lubricantes</v>
      </c>
      <c r="E849" s="39">
        <v>2.3682165458493918</v>
      </c>
      <c r="F849" s="38" t="str">
        <f>VLOOKUP(D849,IMPORT_CLASE!$A$2:$B$45,2,FALSE)</f>
        <v>Bases, aceites y grasas lubricantes</v>
      </c>
      <c r="G849" s="38" t="s">
        <v>75</v>
      </c>
      <c r="H849" s="38" t="str">
        <f t="shared" si="26"/>
        <v>01/11/2020</v>
      </c>
    </row>
    <row r="850" spans="1:8" ht="15">
      <c r="A850" s="38">
        <v>2020</v>
      </c>
      <c r="B850" s="38">
        <v>12</v>
      </c>
      <c r="C850" s="38" t="s">
        <v>74</v>
      </c>
      <c r="D850" s="8" t="str">
        <f t="shared" si="27"/>
        <v>Crudo</v>
      </c>
      <c r="E850" s="39">
        <v>1719.7725126599998</v>
      </c>
      <c r="F850" s="38" t="str">
        <f>VLOOKUP(D850,IMPORT_CLASE!$A$2:$B$45,2,FALSE)</f>
        <v>Petróleo</v>
      </c>
      <c r="G850" s="38" t="s">
        <v>75</v>
      </c>
      <c r="H850" s="38" t="str">
        <f t="shared" si="26"/>
        <v>01/12/2020</v>
      </c>
    </row>
    <row r="851" spans="1:8" ht="15">
      <c r="A851" s="38">
        <v>2020</v>
      </c>
      <c r="B851" s="38">
        <v>12</v>
      </c>
      <c r="C851" s="38" t="s">
        <v>36</v>
      </c>
      <c r="D851" s="8" t="str">
        <f t="shared" si="27"/>
        <v>GLP</v>
      </c>
      <c r="E851" s="39">
        <v>548.98409859000003</v>
      </c>
      <c r="F851" s="38" t="str">
        <f>VLOOKUP(D851,IMPORT_CLASE!$A$2:$B$45,2,FALSE)</f>
        <v>GLP/Propano/Butano</v>
      </c>
      <c r="G851" s="38" t="s">
        <v>75</v>
      </c>
      <c r="H851" s="38" t="str">
        <f t="shared" si="26"/>
        <v>01/12/2020</v>
      </c>
    </row>
    <row r="852" spans="1:8" ht="15">
      <c r="A852" s="38">
        <v>2020</v>
      </c>
      <c r="B852" s="38">
        <v>12</v>
      </c>
      <c r="C852" s="38" t="s">
        <v>37</v>
      </c>
      <c r="D852" s="8" t="str">
        <f t="shared" si="27"/>
        <v>Butano</v>
      </c>
      <c r="E852" s="39"/>
      <c r="F852" s="38" t="str">
        <f>VLOOKUP(D852,IMPORT_CLASE!$A$2:$B$45,2,FALSE)</f>
        <v>GLP/Propano/Butano</v>
      </c>
      <c r="G852" s="38" t="s">
        <v>75</v>
      </c>
      <c r="H852" s="38" t="str">
        <f t="shared" si="26"/>
        <v>01/12/2020</v>
      </c>
    </row>
    <row r="853" spans="1:8" ht="15">
      <c r="A853" s="38">
        <v>2020</v>
      </c>
      <c r="B853" s="38">
        <v>12</v>
      </c>
      <c r="C853" s="38" t="s">
        <v>38</v>
      </c>
      <c r="D853" s="8" t="str">
        <f t="shared" si="27"/>
        <v>Propano</v>
      </c>
      <c r="E853" s="39"/>
      <c r="F853" s="38" t="str">
        <f>VLOOKUP(D853,IMPORT_CLASE!$A$2:$B$45,2,FALSE)</f>
        <v>GLP/Propano/Butano</v>
      </c>
      <c r="G853" s="38" t="s">
        <v>75</v>
      </c>
      <c r="H853" s="38" t="str">
        <f t="shared" si="26"/>
        <v>01/12/2020</v>
      </c>
    </row>
    <row r="854" spans="1:8" ht="15">
      <c r="A854" s="38">
        <v>2020</v>
      </c>
      <c r="B854" s="38">
        <v>12</v>
      </c>
      <c r="C854" s="38" t="s">
        <v>76</v>
      </c>
      <c r="D854" s="8" t="str">
        <f t="shared" si="27"/>
        <v>HOGBS</v>
      </c>
      <c r="E854" s="39">
        <v>194.67429860999999</v>
      </c>
      <c r="F854" s="38" t="str">
        <f>VLOOKUP(D854,IMPORT_CLASE!$A$2:$B$45,2,FALSE)</f>
        <v>Gasolinas/Nafta</v>
      </c>
      <c r="G854" s="38" t="s">
        <v>75</v>
      </c>
      <c r="H854" s="38" t="str">
        <f t="shared" si="26"/>
        <v>01/12/2020</v>
      </c>
    </row>
    <row r="855" spans="1:8" ht="15">
      <c r="A855" s="38">
        <v>2020</v>
      </c>
      <c r="B855" s="38">
        <v>12</v>
      </c>
      <c r="C855" s="38" t="s">
        <v>86</v>
      </c>
      <c r="D855" s="8" t="str">
        <f t="shared" si="27"/>
        <v>Nafta Craqueada / Gasolinas</v>
      </c>
      <c r="E855" s="39">
        <f>274.22926253+966.24285364</f>
        <v>1240.4721161699999</v>
      </c>
      <c r="F855" s="38" t="str">
        <f>VLOOKUP(D855,IMPORT_CLASE!$A$2:$B$45,2,FALSE)</f>
        <v>Gasolinas/Nafta</v>
      </c>
      <c r="G855" s="38" t="s">
        <v>75</v>
      </c>
      <c r="H855" s="38" t="str">
        <f t="shared" si="26"/>
        <v>01/12/2020</v>
      </c>
    </row>
    <row r="856" spans="1:8" ht="15">
      <c r="A856" s="38">
        <v>2020</v>
      </c>
      <c r="B856" s="38">
        <v>12</v>
      </c>
      <c r="C856" s="38" t="s">
        <v>78</v>
      </c>
      <c r="D856" s="8" t="str">
        <f t="shared" si="27"/>
        <v>Gasolina Motor</v>
      </c>
      <c r="E856" s="39"/>
      <c r="F856" s="38" t="str">
        <f>VLOOKUP(D856,IMPORT_CLASE!$A$2:$B$45,2,FALSE)</f>
        <v>Gasolinas/Nafta</v>
      </c>
      <c r="G856" s="38" t="s">
        <v>75</v>
      </c>
      <c r="H856" s="38" t="str">
        <f t="shared" si="26"/>
        <v>01/12/2020</v>
      </c>
    </row>
    <row r="857" spans="1:8" ht="15">
      <c r="A857" s="38">
        <v>2020</v>
      </c>
      <c r="B857" s="38">
        <v>12</v>
      </c>
      <c r="C857" s="38" t="s">
        <v>79</v>
      </c>
      <c r="D857" s="8" t="str">
        <f t="shared" si="27"/>
        <v>Gasolina de Aviación</v>
      </c>
      <c r="E857" s="39"/>
      <c r="F857" s="38" t="str">
        <f>VLOOKUP(D857,IMPORT_CLASE!$A$2:$B$45,2,FALSE)</f>
        <v>Gasolinas/Nafta</v>
      </c>
      <c r="G857" s="38" t="s">
        <v>75</v>
      </c>
      <c r="H857" s="38" t="str">
        <f t="shared" si="26"/>
        <v>01/12/2020</v>
      </c>
    </row>
    <row r="858" spans="1:8" ht="15">
      <c r="A858" s="38">
        <v>2020</v>
      </c>
      <c r="B858" s="38">
        <v>12</v>
      </c>
      <c r="C858" s="38" t="s">
        <v>80</v>
      </c>
      <c r="D858" s="8" t="str">
        <f t="shared" si="27"/>
        <v>Turbo Jet A1 / Keroturbo</v>
      </c>
      <c r="E858" s="39"/>
      <c r="F858" s="38" t="str">
        <f>VLOOKUP(D858,IMPORT_CLASE!$A$2:$B$45,2,FALSE)</f>
        <v>Keroturbo</v>
      </c>
      <c r="G858" s="38" t="s">
        <v>75</v>
      </c>
      <c r="H858" s="38" t="str">
        <f t="shared" si="26"/>
        <v>01/12/2020</v>
      </c>
    </row>
    <row r="859" spans="1:8" ht="15">
      <c r="A859" s="38">
        <v>2020</v>
      </c>
      <c r="B859" s="38">
        <v>12</v>
      </c>
      <c r="C859" s="38" t="s">
        <v>81</v>
      </c>
      <c r="D859" s="8" t="str">
        <f t="shared" si="27"/>
        <v>Diesel 2 50 PPM</v>
      </c>
      <c r="E859" s="39">
        <v>1989.09415365</v>
      </c>
      <c r="F859" s="38" t="str">
        <f>VLOOKUP(D859,IMPORT_CLASE!$A$2:$B$45,2,FALSE)</f>
        <v>Diesel 2/DB5</v>
      </c>
      <c r="G859" s="38" t="s">
        <v>75</v>
      </c>
      <c r="H859" s="38" t="str">
        <f t="shared" si="26"/>
        <v>01/12/2020</v>
      </c>
    </row>
    <row r="860" spans="1:8" ht="15">
      <c r="A860" s="38">
        <v>2020</v>
      </c>
      <c r="B860" s="38">
        <v>12</v>
      </c>
      <c r="C860" s="38" t="s">
        <v>82</v>
      </c>
      <c r="D860" s="8" t="str">
        <f t="shared" si="27"/>
        <v>Diesel B5-50 PPM</v>
      </c>
      <c r="E860" s="39">
        <v>1210.0768862700002</v>
      </c>
      <c r="F860" s="38" t="str">
        <f>VLOOKUP(D860,IMPORT_CLASE!$A$2:$B$45,2,FALSE)</f>
        <v>Diesel 2/DB5</v>
      </c>
      <c r="G860" s="38" t="s">
        <v>75</v>
      </c>
      <c r="H860" s="38" t="str">
        <f t="shared" si="26"/>
        <v>01/12/2020</v>
      </c>
    </row>
    <row r="861" spans="1:8" ht="15">
      <c r="A861" s="38">
        <v>2020</v>
      </c>
      <c r="B861" s="38">
        <v>12</v>
      </c>
      <c r="C861" s="38" t="s">
        <v>83</v>
      </c>
      <c r="D861" s="8" t="str">
        <f t="shared" si="27"/>
        <v>Solventes</v>
      </c>
      <c r="E861" s="39">
        <v>14.608679033550763</v>
      </c>
      <c r="F861" s="38" t="str">
        <f>VLOOKUP(D861,IMPORT_CLASE!$A$2:$B$45,2,FALSE)</f>
        <v>Otros</v>
      </c>
      <c r="G861" s="38" t="s">
        <v>75</v>
      </c>
      <c r="H861" s="38" t="str">
        <f t="shared" si="26"/>
        <v>01/12/2020</v>
      </c>
    </row>
    <row r="862" spans="1:8" ht="15">
      <c r="A862" s="38">
        <v>2020</v>
      </c>
      <c r="B862" s="38">
        <v>12</v>
      </c>
      <c r="C862" s="38" t="s">
        <v>84</v>
      </c>
      <c r="D862" s="8" t="str">
        <f t="shared" si="27"/>
        <v>Etileno</v>
      </c>
      <c r="E862" s="39"/>
      <c r="F862" s="38" t="str">
        <f>VLOOKUP(D862,IMPORT_CLASE!$A$2:$B$45,2,FALSE)</f>
        <v>Otros</v>
      </c>
      <c r="G862" s="38" t="s">
        <v>75</v>
      </c>
      <c r="H862" s="38" t="str">
        <f t="shared" si="26"/>
        <v>01/12/2020</v>
      </c>
    </row>
    <row r="863" spans="1:8" ht="15">
      <c r="A863" s="38">
        <v>2020</v>
      </c>
      <c r="B863" s="38">
        <v>12</v>
      </c>
      <c r="C863" s="38" t="s">
        <v>85</v>
      </c>
      <c r="D863" s="8" t="str">
        <f t="shared" si="27"/>
        <v>Residuales</v>
      </c>
      <c r="E863" s="39"/>
      <c r="F863" s="38" t="str">
        <f>VLOOKUP(D863,IMPORT_CLASE!$A$2:$B$45,2,FALSE)</f>
        <v>Residuales</v>
      </c>
      <c r="G863" s="38" t="s">
        <v>75</v>
      </c>
      <c r="H863" s="38" t="str">
        <f t="shared" si="26"/>
        <v>01/12/2020</v>
      </c>
    </row>
    <row r="864" spans="1:8" ht="15">
      <c r="A864" s="38">
        <v>2020</v>
      </c>
      <c r="B864" s="38">
        <v>12</v>
      </c>
      <c r="C864" s="38" t="s">
        <v>47</v>
      </c>
      <c r="D864" s="8" t="str">
        <f t="shared" si="27"/>
        <v>Otros</v>
      </c>
      <c r="E864" s="39">
        <v>100.61397198</v>
      </c>
      <c r="F864" s="38" t="str">
        <f>VLOOKUP(D864,IMPORT_CLASE!$A$2:$B$45,2,FALSE)</f>
        <v>Otros</v>
      </c>
      <c r="G864" s="38" t="s">
        <v>75</v>
      </c>
      <c r="H864" s="38" t="str">
        <f t="shared" si="26"/>
        <v>01/12/2020</v>
      </c>
    </row>
    <row r="865" spans="1:8" ht="15">
      <c r="A865" s="38">
        <v>2020</v>
      </c>
      <c r="B865" s="38">
        <v>12</v>
      </c>
      <c r="C865" s="38" t="s">
        <v>32</v>
      </c>
      <c r="D865" s="8" t="str">
        <f t="shared" si="27"/>
        <v>Bases Lubricantes</v>
      </c>
      <c r="E865" s="39">
        <v>43.01133680612071</v>
      </c>
      <c r="F865" s="38" t="str">
        <f>VLOOKUP(D865,IMPORT_CLASE!$A$2:$B$45,2,FALSE)</f>
        <v>Bases, aceites y grasas lubricantes</v>
      </c>
      <c r="G865" s="38" t="s">
        <v>75</v>
      </c>
      <c r="H865" s="38" t="str">
        <f t="shared" si="26"/>
        <v>01/12/2020</v>
      </c>
    </row>
    <row r="866" spans="1:8" ht="15">
      <c r="A866" s="38">
        <v>2020</v>
      </c>
      <c r="B866" s="38">
        <v>12</v>
      </c>
      <c r="C866" s="38" t="s">
        <v>33</v>
      </c>
      <c r="D866" s="8" t="str">
        <f t="shared" si="27"/>
        <v>Aceites Lubricantes</v>
      </c>
      <c r="E866" s="39">
        <v>65.50350136420046</v>
      </c>
      <c r="F866" s="38" t="str">
        <f>VLOOKUP(D866,IMPORT_CLASE!$A$2:$B$45,2,FALSE)</f>
        <v>Bases, aceites y grasas lubricantes</v>
      </c>
      <c r="G866" s="38" t="s">
        <v>75</v>
      </c>
      <c r="H866" s="38" t="str">
        <f t="shared" si="26"/>
        <v>01/12/2020</v>
      </c>
    </row>
    <row r="867" spans="1:8" ht="15">
      <c r="A867" s="38">
        <v>2020</v>
      </c>
      <c r="B867" s="38">
        <v>12</v>
      </c>
      <c r="C867" s="38" t="s">
        <v>34</v>
      </c>
      <c r="D867" s="8" t="str">
        <f t="shared" si="27"/>
        <v>Grasas Lubricantes</v>
      </c>
      <c r="E867" s="39">
        <v>2.0223901357530454</v>
      </c>
      <c r="F867" s="38" t="str">
        <f>VLOOKUP(D867,IMPORT_CLASE!$A$2:$B$45,2,FALSE)</f>
        <v>Bases, aceites y grasas lubricantes</v>
      </c>
      <c r="G867" s="38" t="s">
        <v>75</v>
      </c>
      <c r="H867" s="38" t="str">
        <f t="shared" si="26"/>
        <v>01/12/2020</v>
      </c>
    </row>
    <row r="868" spans="1:8" ht="15">
      <c r="A868" s="38">
        <v>2021</v>
      </c>
      <c r="B868" s="38">
        <v>1</v>
      </c>
      <c r="C868" s="38" t="s">
        <v>13</v>
      </c>
      <c r="D868" s="8" t="str">
        <f t="shared" si="27"/>
        <v>Propano</v>
      </c>
      <c r="E868" s="39">
        <v>345.06738719999993</v>
      </c>
      <c r="F868" s="38" t="str">
        <f>VLOOKUP(D868,IMPORT_CLASE!$A$2:$B$45,2,FALSE)</f>
        <v>GLP/Propano/Butano</v>
      </c>
      <c r="G868" s="38" t="s">
        <v>75</v>
      </c>
      <c r="H868" s="38" t="str">
        <f t="shared" si="26"/>
        <v>01/1/2021</v>
      </c>
    </row>
    <row r="869" spans="1:8" ht="15">
      <c r="A869" s="38">
        <v>2021</v>
      </c>
      <c r="B869" s="38">
        <v>1</v>
      </c>
      <c r="C869" s="38" t="s">
        <v>12</v>
      </c>
      <c r="D869" s="8" t="str">
        <f t="shared" si="27"/>
        <v>Butano</v>
      </c>
      <c r="E869" s="39">
        <v>122.46211715000001</v>
      </c>
      <c r="F869" s="38" t="str">
        <f>VLOOKUP(D869,IMPORT_CLASE!$A$2:$B$45,2,FALSE)</f>
        <v>GLP/Propano/Butano</v>
      </c>
      <c r="G869" s="38" t="s">
        <v>75</v>
      </c>
      <c r="H869" s="38" t="str">
        <f t="shared" si="26"/>
        <v>01/1/2021</v>
      </c>
    </row>
    <row r="870" spans="1:8" ht="15">
      <c r="A870" s="38">
        <v>2021</v>
      </c>
      <c r="B870" s="38">
        <v>1</v>
      </c>
      <c r="C870" s="38" t="s">
        <v>60</v>
      </c>
      <c r="D870" s="8" t="str">
        <f t="shared" si="27"/>
        <v>Gasolinas</v>
      </c>
      <c r="E870" s="39">
        <v>66.239065369999992</v>
      </c>
      <c r="F870" s="38" t="str">
        <f>VLOOKUP(D870,IMPORT_CLASE!$A$2:$B$45,2,FALSE)</f>
        <v>Gasolinas/Nafta</v>
      </c>
      <c r="G870" s="38" t="s">
        <v>75</v>
      </c>
      <c r="H870" s="38" t="str">
        <f t="shared" si="26"/>
        <v>01/1/2021</v>
      </c>
    </row>
    <row r="871" spans="1:8" ht="15">
      <c r="A871" s="38">
        <v>2021</v>
      </c>
      <c r="B871" s="38">
        <v>1</v>
      </c>
      <c r="C871" s="38" t="s">
        <v>61</v>
      </c>
      <c r="D871" s="8" t="str">
        <f t="shared" si="27"/>
        <v>Diesel B5 - S50</v>
      </c>
      <c r="E871" s="39">
        <v>813.3372748700001</v>
      </c>
      <c r="F871" s="38" t="str">
        <f>VLOOKUP(D871,IMPORT_CLASE!$A$2:$B$45,2,FALSE)</f>
        <v>Diesel 2/DB5</v>
      </c>
      <c r="G871" s="38" t="s">
        <v>75</v>
      </c>
      <c r="H871" s="38" t="str">
        <f t="shared" si="26"/>
        <v>01/1/2021</v>
      </c>
    </row>
    <row r="872" spans="1:8" ht="15">
      <c r="A872" s="38">
        <v>2021</v>
      </c>
      <c r="B872" s="38">
        <v>1</v>
      </c>
      <c r="C872" s="38" t="s">
        <v>50</v>
      </c>
      <c r="D872" s="8" t="str">
        <f t="shared" si="27"/>
        <v>Turbo A-1</v>
      </c>
      <c r="E872" s="39">
        <v>29.679377580000004</v>
      </c>
      <c r="F872" s="38" t="str">
        <f>VLOOKUP(D872,IMPORT_CLASE!$A$2:$B$45,2,FALSE)</f>
        <v>Keroturbo</v>
      </c>
      <c r="G872" s="38" t="s">
        <v>75</v>
      </c>
      <c r="H872" s="38" t="str">
        <f t="shared" si="26"/>
        <v>01/1/2021</v>
      </c>
    </row>
    <row r="873" spans="1:8" ht="15">
      <c r="A873" s="38">
        <v>2021</v>
      </c>
      <c r="B873" s="38">
        <v>1</v>
      </c>
      <c r="C873" s="38" t="s">
        <v>26</v>
      </c>
      <c r="D873" s="8" t="str">
        <f t="shared" si="27"/>
        <v>Aceites Lubricantes</v>
      </c>
      <c r="E873" s="39">
        <v>39.206889695292141</v>
      </c>
      <c r="F873" s="38" t="str">
        <f>VLOOKUP(D873,IMPORT_CLASE!$A$2:$B$45,2,FALSE)</f>
        <v>Bases, aceites y grasas lubricantes</v>
      </c>
      <c r="G873" s="38" t="s">
        <v>75</v>
      </c>
      <c r="H873" s="38" t="str">
        <f t="shared" si="26"/>
        <v>01/1/2021</v>
      </c>
    </row>
    <row r="874" spans="1:8" ht="15">
      <c r="A874" s="38">
        <v>2021</v>
      </c>
      <c r="B874" s="38">
        <v>1</v>
      </c>
      <c r="C874" s="38" t="s">
        <v>53</v>
      </c>
      <c r="D874" s="8" t="str">
        <f t="shared" si="27"/>
        <v>Solventes</v>
      </c>
      <c r="E874" s="39">
        <v>9.6082605208811014</v>
      </c>
      <c r="F874" s="38" t="str">
        <f>VLOOKUP(D874,IMPORT_CLASE!$A$2:$B$45,2,FALSE)</f>
        <v>Otros</v>
      </c>
      <c r="G874" s="38" t="s">
        <v>75</v>
      </c>
      <c r="H874" s="38" t="str">
        <f t="shared" si="26"/>
        <v>01/1/2021</v>
      </c>
    </row>
    <row r="875" spans="1:8" ht="15">
      <c r="A875" s="38">
        <v>2021</v>
      </c>
      <c r="B875" s="38">
        <v>1</v>
      </c>
      <c r="C875" s="38" t="s">
        <v>27</v>
      </c>
      <c r="D875" s="8" t="str">
        <f t="shared" si="27"/>
        <v>Grasas Lubricantes</v>
      </c>
      <c r="E875" s="39">
        <v>3.2984360921161686</v>
      </c>
      <c r="F875" s="38" t="str">
        <f>VLOOKUP(D875,IMPORT_CLASE!$A$2:$B$45,2,FALSE)</f>
        <v>Bases, aceites y grasas lubricantes</v>
      </c>
      <c r="G875" s="38" t="s">
        <v>75</v>
      </c>
      <c r="H875" s="38" t="str">
        <f t="shared" si="26"/>
        <v>01/1/2021</v>
      </c>
    </row>
    <row r="876" spans="1:8" ht="15">
      <c r="A876" s="38">
        <v>2021</v>
      </c>
      <c r="B876" s="38">
        <v>1</v>
      </c>
      <c r="C876" s="38" t="s">
        <v>8</v>
      </c>
      <c r="D876" s="8" t="str">
        <f t="shared" si="27"/>
        <v>Crudo</v>
      </c>
      <c r="E876" s="39">
        <v>2107.6003262600002</v>
      </c>
      <c r="F876" s="38" t="str">
        <f>VLOOKUP(D876,IMPORT_CLASE!$A$2:$B$45,2,FALSE)</f>
        <v>Petróleo</v>
      </c>
      <c r="G876" s="38" t="s">
        <v>75</v>
      </c>
      <c r="H876" s="38" t="str">
        <f t="shared" si="26"/>
        <v>01/1/2021</v>
      </c>
    </row>
    <row r="877" spans="1:8" ht="15">
      <c r="A877" s="38">
        <v>2021</v>
      </c>
      <c r="B877" s="38">
        <v>1</v>
      </c>
      <c r="C877" s="38" t="s">
        <v>94</v>
      </c>
      <c r="D877" s="8" t="str">
        <f t="shared" si="27"/>
        <v>HOGBS</v>
      </c>
      <c r="E877" s="39">
        <v>147.18638368999999</v>
      </c>
      <c r="F877" s="38" t="str">
        <f>VLOOKUP(D877,IMPORT_CLASE!$A$2:$B$45,2,FALSE)</f>
        <v>Gasolinas/Nafta</v>
      </c>
      <c r="G877" s="38" t="s">
        <v>75</v>
      </c>
      <c r="H877" s="38" t="str">
        <f t="shared" si="26"/>
        <v>01/1/2021</v>
      </c>
    </row>
    <row r="878" spans="1:8" ht="15">
      <c r="A878" s="38">
        <v>2021</v>
      </c>
      <c r="B878" s="38">
        <v>1</v>
      </c>
      <c r="C878" s="38" t="s">
        <v>54</v>
      </c>
      <c r="D878" s="8" t="str">
        <f t="shared" si="27"/>
        <v>Nafta Craqueada</v>
      </c>
      <c r="E878" s="39">
        <v>825.10978983000018</v>
      </c>
      <c r="F878" s="38" t="str">
        <f>VLOOKUP(D878,IMPORT_CLASE!$A$2:$B$45,2,FALSE)</f>
        <v>Gasolinas/Nafta</v>
      </c>
      <c r="G878" s="38" t="s">
        <v>75</v>
      </c>
      <c r="H878" s="38" t="str">
        <f t="shared" si="26"/>
        <v>01/1/2021</v>
      </c>
    </row>
    <row r="879" spans="1:8" ht="30.75">
      <c r="A879" s="38">
        <v>2021</v>
      </c>
      <c r="B879" s="38">
        <v>1</v>
      </c>
      <c r="C879" s="38" t="s">
        <v>55</v>
      </c>
      <c r="D879" s="8" t="str">
        <f t="shared" si="27"/>
        <v>Diesel Ultra Bajo en Azufre (ULSD)</v>
      </c>
      <c r="E879" s="39">
        <v>1993.78404684</v>
      </c>
      <c r="F879" s="38" t="str">
        <f>VLOOKUP(D879,IMPORT_CLASE!$A$2:$B$45,2,FALSE)</f>
        <v>Diesel 2/DB5</v>
      </c>
      <c r="G879" s="38" t="s">
        <v>75</v>
      </c>
      <c r="H879" s="38" t="str">
        <f t="shared" si="26"/>
        <v>01/1/2021</v>
      </c>
    </row>
    <row r="880" spans="1:8" ht="15">
      <c r="A880" s="38">
        <v>2021</v>
      </c>
      <c r="B880" s="38">
        <v>1</v>
      </c>
      <c r="C880" s="38" t="s">
        <v>25</v>
      </c>
      <c r="D880" s="8" t="str">
        <f t="shared" si="27"/>
        <v>Bases Lubricantes</v>
      </c>
      <c r="E880" s="39">
        <v>69.389573250066007</v>
      </c>
      <c r="F880" s="38" t="str">
        <f>VLOOKUP(D880,IMPORT_CLASE!$A$2:$B$45,2,FALSE)</f>
        <v>Bases, aceites y grasas lubricantes</v>
      </c>
      <c r="G880" s="38" t="s">
        <v>75</v>
      </c>
      <c r="H880" s="38" t="str">
        <f t="shared" si="26"/>
        <v>01/1/2021</v>
      </c>
    </row>
    <row r="881" spans="1:8" ht="15">
      <c r="A881" s="38">
        <v>2021</v>
      </c>
      <c r="B881" s="38">
        <v>2</v>
      </c>
      <c r="C881" s="38" t="s">
        <v>74</v>
      </c>
      <c r="D881" s="8" t="str">
        <f t="shared" si="27"/>
        <v>Crudo</v>
      </c>
      <c r="E881" s="39">
        <v>1648.1161030200001</v>
      </c>
      <c r="F881" s="38" t="str">
        <f>VLOOKUP(D881,IMPORT_CLASE!$A$2:$B$45,2,FALSE)</f>
        <v>Petróleo</v>
      </c>
      <c r="G881" s="38" t="s">
        <v>75</v>
      </c>
      <c r="H881" s="38" t="str">
        <f t="shared" si="26"/>
        <v>01/2/2021</v>
      </c>
    </row>
    <row r="882" spans="1:8" ht="15">
      <c r="A882" s="38">
        <v>2021</v>
      </c>
      <c r="B882" s="38">
        <v>2</v>
      </c>
      <c r="C882" s="38" t="s">
        <v>36</v>
      </c>
      <c r="D882" s="8" t="str">
        <f t="shared" si="27"/>
        <v>GLP</v>
      </c>
      <c r="E882" s="39">
        <v>0.85902529999999999</v>
      </c>
      <c r="F882" s="38" t="str">
        <f>VLOOKUP(D882,IMPORT_CLASE!$A$2:$B$45,2,FALSE)</f>
        <v>GLP/Propano/Butano</v>
      </c>
      <c r="G882" s="38" t="s">
        <v>75</v>
      </c>
      <c r="H882" s="38" t="str">
        <f t="shared" si="26"/>
        <v>01/2/2021</v>
      </c>
    </row>
    <row r="883" spans="1:8" ht="15">
      <c r="A883" s="38">
        <v>2021</v>
      </c>
      <c r="B883" s="38">
        <v>2</v>
      </c>
      <c r="C883" s="38" t="s">
        <v>37</v>
      </c>
      <c r="D883" s="8" t="str">
        <f t="shared" si="27"/>
        <v>Butano</v>
      </c>
      <c r="E883" s="39">
        <v>86.354164580000003</v>
      </c>
      <c r="F883" s="38" t="str">
        <f>VLOOKUP(D883,IMPORT_CLASE!$A$2:$B$45,2,FALSE)</f>
        <v>GLP/Propano/Butano</v>
      </c>
      <c r="G883" s="38" t="s">
        <v>75</v>
      </c>
      <c r="H883" s="38" t="str">
        <f t="shared" si="26"/>
        <v>01/2/2021</v>
      </c>
    </row>
    <row r="884" spans="1:8" ht="15">
      <c r="A884" s="38">
        <v>2021</v>
      </c>
      <c r="B884" s="38">
        <v>2</v>
      </c>
      <c r="C884" s="38" t="s">
        <v>38</v>
      </c>
      <c r="D884" s="8" t="str">
        <f t="shared" si="27"/>
        <v>Propano</v>
      </c>
      <c r="E884" s="39">
        <v>231.33366402999997</v>
      </c>
      <c r="F884" s="38" t="str">
        <f>VLOOKUP(D884,IMPORT_CLASE!$A$2:$B$45,2,FALSE)</f>
        <v>GLP/Propano/Butano</v>
      </c>
      <c r="G884" s="38" t="s">
        <v>75</v>
      </c>
      <c r="H884" s="38" t="str">
        <f t="shared" si="26"/>
        <v>01/2/2021</v>
      </c>
    </row>
    <row r="885" spans="1:8" ht="15">
      <c r="A885" s="38">
        <v>2021</v>
      </c>
      <c r="B885" s="38">
        <v>2</v>
      </c>
      <c r="C885" s="38" t="s">
        <v>76</v>
      </c>
      <c r="D885" s="8" t="str">
        <f t="shared" si="27"/>
        <v>HOGBS</v>
      </c>
      <c r="E885" s="39">
        <v>137.24335926000001</v>
      </c>
      <c r="F885" s="38" t="str">
        <f>VLOOKUP(D885,IMPORT_CLASE!$A$2:$B$45,2,FALSE)</f>
        <v>Gasolinas/Nafta</v>
      </c>
      <c r="G885" s="38" t="s">
        <v>75</v>
      </c>
      <c r="H885" s="38" t="str">
        <f t="shared" si="26"/>
        <v>01/2/2021</v>
      </c>
    </row>
    <row r="886" spans="1:8" ht="15">
      <c r="A886" s="38">
        <v>2021</v>
      </c>
      <c r="B886" s="38">
        <v>2</v>
      </c>
      <c r="C886" s="38" t="s">
        <v>86</v>
      </c>
      <c r="D886" s="8" t="str">
        <f t="shared" si="27"/>
        <v>Nafta Craqueada / Gasolinas</v>
      </c>
      <c r="E886" s="39">
        <f>45.91626407+4.97396846+582.33619459</f>
        <v>633.22642712000004</v>
      </c>
      <c r="F886" s="38" t="str">
        <f>VLOOKUP(D886,IMPORT_CLASE!$A$2:$B$45,2,FALSE)</f>
        <v>Gasolinas/Nafta</v>
      </c>
      <c r="G886" s="38" t="s">
        <v>75</v>
      </c>
      <c r="H886" s="38" t="str">
        <f t="shared" si="26"/>
        <v>01/2/2021</v>
      </c>
    </row>
    <row r="887" spans="1:8" ht="15">
      <c r="A887" s="38">
        <v>2021</v>
      </c>
      <c r="B887" s="38">
        <v>2</v>
      </c>
      <c r="C887" s="38" t="s">
        <v>78</v>
      </c>
      <c r="D887" s="8" t="str">
        <f t="shared" si="27"/>
        <v>Gasolina Motor</v>
      </c>
      <c r="E887" s="39"/>
      <c r="F887" s="38" t="str">
        <f>VLOOKUP(D887,IMPORT_CLASE!$A$2:$B$45,2,FALSE)</f>
        <v>Gasolinas/Nafta</v>
      </c>
      <c r="G887" s="38" t="s">
        <v>75</v>
      </c>
      <c r="H887" s="38" t="str">
        <f t="shared" si="26"/>
        <v>01/2/2021</v>
      </c>
    </row>
    <row r="888" spans="1:8" ht="15">
      <c r="A888" s="38">
        <v>2021</v>
      </c>
      <c r="B888" s="38">
        <v>2</v>
      </c>
      <c r="C888" s="38" t="s">
        <v>79</v>
      </c>
      <c r="D888" s="8" t="str">
        <f t="shared" si="27"/>
        <v>Gasolina de Aviación</v>
      </c>
      <c r="E888" s="39"/>
      <c r="F888" s="38" t="str">
        <f>VLOOKUP(D888,IMPORT_CLASE!$A$2:$B$45,2,FALSE)</f>
        <v>Gasolinas/Nafta</v>
      </c>
      <c r="G888" s="38" t="s">
        <v>75</v>
      </c>
      <c r="H888" s="38" t="str">
        <f t="shared" si="26"/>
        <v>01/2/2021</v>
      </c>
    </row>
    <row r="889" spans="1:8" ht="15">
      <c r="A889" s="38">
        <v>2021</v>
      </c>
      <c r="B889" s="38">
        <v>2</v>
      </c>
      <c r="C889" s="38" t="s">
        <v>80</v>
      </c>
      <c r="D889" s="8" t="str">
        <f t="shared" si="27"/>
        <v>Turbo Jet A1 / Keroturbo</v>
      </c>
      <c r="E889" s="39">
        <v>214.43901966000001</v>
      </c>
      <c r="F889" s="38" t="str">
        <f>VLOOKUP(D889,IMPORT_CLASE!$A$2:$B$45,2,FALSE)</f>
        <v>Keroturbo</v>
      </c>
      <c r="G889" s="38" t="s">
        <v>75</v>
      </c>
      <c r="H889" s="38" t="str">
        <f t="shared" si="26"/>
        <v>01/2/2021</v>
      </c>
    </row>
    <row r="890" spans="1:8" ht="15">
      <c r="A890" s="38">
        <v>2021</v>
      </c>
      <c r="B890" s="38">
        <v>2</v>
      </c>
      <c r="C890" s="38" t="s">
        <v>81</v>
      </c>
      <c r="D890" s="8" t="str">
        <f t="shared" si="27"/>
        <v>Diesel 2 50 PPM</v>
      </c>
      <c r="E890" s="39">
        <v>1125.0429675299999</v>
      </c>
      <c r="F890" s="38" t="str">
        <f>VLOOKUP(D890,IMPORT_CLASE!$A$2:$B$45,2,FALSE)</f>
        <v>Diesel 2/DB5</v>
      </c>
      <c r="G890" s="38" t="s">
        <v>75</v>
      </c>
      <c r="H890" s="38" t="str">
        <f t="shared" si="26"/>
        <v>01/2/2021</v>
      </c>
    </row>
    <row r="891" spans="1:8" ht="15">
      <c r="A891" s="38">
        <v>2021</v>
      </c>
      <c r="B891" s="38">
        <v>2</v>
      </c>
      <c r="C891" s="38" t="s">
        <v>82</v>
      </c>
      <c r="D891" s="8" t="str">
        <f t="shared" si="27"/>
        <v>Diesel B5-50 PPM</v>
      </c>
      <c r="E891" s="39">
        <v>1348.57718252</v>
      </c>
      <c r="F891" s="38" t="str">
        <f>VLOOKUP(D891,IMPORT_CLASE!$A$2:$B$45,2,FALSE)</f>
        <v>Diesel 2/DB5</v>
      </c>
      <c r="G891" s="38" t="s">
        <v>75</v>
      </c>
      <c r="H891" s="38" t="str">
        <f t="shared" si="26"/>
        <v>01/2/2021</v>
      </c>
    </row>
    <row r="892" spans="1:8" ht="15">
      <c r="A892" s="38">
        <v>2021</v>
      </c>
      <c r="B892" s="38">
        <v>2</v>
      </c>
      <c r="C892" s="38" t="s">
        <v>83</v>
      </c>
      <c r="D892" s="8" t="str">
        <f t="shared" si="27"/>
        <v>Solventes</v>
      </c>
      <c r="E892" s="39">
        <v>4.4881733942252175</v>
      </c>
      <c r="F892" s="38" t="str">
        <f>VLOOKUP(D892,IMPORT_CLASE!$A$2:$B$45,2,FALSE)</f>
        <v>Otros</v>
      </c>
      <c r="G892" s="38" t="s">
        <v>75</v>
      </c>
      <c r="H892" s="38" t="str">
        <f t="shared" si="26"/>
        <v>01/2/2021</v>
      </c>
    </row>
    <row r="893" spans="1:8" ht="15">
      <c r="A893" s="38">
        <v>2021</v>
      </c>
      <c r="B893" s="38">
        <v>2</v>
      </c>
      <c r="C893" s="38" t="s">
        <v>84</v>
      </c>
      <c r="D893" s="8" t="str">
        <f t="shared" si="27"/>
        <v>Etileno</v>
      </c>
      <c r="E893" s="39"/>
      <c r="F893" s="38" t="str">
        <f>VLOOKUP(D893,IMPORT_CLASE!$A$2:$B$45,2,FALSE)</f>
        <v>Otros</v>
      </c>
      <c r="G893" s="38" t="s">
        <v>75</v>
      </c>
      <c r="H893" s="38" t="str">
        <f t="shared" si="26"/>
        <v>01/2/2021</v>
      </c>
    </row>
    <row r="894" spans="1:8" ht="15">
      <c r="A894" s="38">
        <v>2021</v>
      </c>
      <c r="B894" s="38">
        <v>2</v>
      </c>
      <c r="C894" s="38" t="s">
        <v>85</v>
      </c>
      <c r="D894" s="8" t="str">
        <f t="shared" si="27"/>
        <v>Residuales</v>
      </c>
      <c r="E894" s="39">
        <v>2.7013788799999996</v>
      </c>
      <c r="F894" s="38" t="str">
        <f>VLOOKUP(D894,IMPORT_CLASE!$A$2:$B$45,2,FALSE)</f>
        <v>Residuales</v>
      </c>
      <c r="G894" s="38" t="s">
        <v>75</v>
      </c>
      <c r="H894" s="38" t="str">
        <f t="shared" si="26"/>
        <v>01/2/2021</v>
      </c>
    </row>
    <row r="895" spans="1:8" ht="15">
      <c r="A895" s="38">
        <v>2021</v>
      </c>
      <c r="B895" s="38">
        <v>2</v>
      </c>
      <c r="C895" s="38" t="s">
        <v>47</v>
      </c>
      <c r="D895" s="8" t="str">
        <f t="shared" ref="D895:D951" si="28">TRIM(C895)</f>
        <v>Otros</v>
      </c>
      <c r="E895" s="39"/>
      <c r="F895" s="38" t="str">
        <f>VLOOKUP(D895,IMPORT_CLASE!$A$2:$B$45,2,FALSE)</f>
        <v>Otros</v>
      </c>
      <c r="G895" s="38" t="s">
        <v>75</v>
      </c>
      <c r="H895" s="38" t="str">
        <f t="shared" si="26"/>
        <v>01/2/2021</v>
      </c>
    </row>
    <row r="896" spans="1:8" ht="15">
      <c r="A896" s="38">
        <v>2021</v>
      </c>
      <c r="B896" s="38">
        <v>2</v>
      </c>
      <c r="C896" s="38" t="s">
        <v>32</v>
      </c>
      <c r="D896" s="8" t="str">
        <f t="shared" si="28"/>
        <v>Bases Lubricantes</v>
      </c>
      <c r="E896" s="39">
        <v>60.938526576208197</v>
      </c>
      <c r="F896" s="38" t="str">
        <f>VLOOKUP(D896,IMPORT_CLASE!$A$2:$B$45,2,FALSE)</f>
        <v>Bases, aceites y grasas lubricantes</v>
      </c>
      <c r="G896" s="38" t="s">
        <v>75</v>
      </c>
      <c r="H896" s="38" t="str">
        <f t="shared" si="26"/>
        <v>01/2/2021</v>
      </c>
    </row>
    <row r="897" spans="1:8" ht="15">
      <c r="A897" s="38">
        <v>2021</v>
      </c>
      <c r="B897" s="38">
        <v>2</v>
      </c>
      <c r="C897" s="38" t="s">
        <v>33</v>
      </c>
      <c r="D897" s="8" t="str">
        <f t="shared" si="28"/>
        <v>Aceites Lubricantes</v>
      </c>
      <c r="E897" s="39">
        <v>48.17354362032362</v>
      </c>
      <c r="F897" s="38" t="str">
        <f>VLOOKUP(D897,IMPORT_CLASE!$A$2:$B$45,2,FALSE)</f>
        <v>Bases, aceites y grasas lubricantes</v>
      </c>
      <c r="G897" s="38" t="s">
        <v>75</v>
      </c>
      <c r="H897" s="38" t="str">
        <f t="shared" si="26"/>
        <v>01/2/2021</v>
      </c>
    </row>
    <row r="898" spans="1:8" ht="15">
      <c r="A898" s="38">
        <v>2021</v>
      </c>
      <c r="B898" s="38">
        <v>2</v>
      </c>
      <c r="C898" s="38" t="s">
        <v>34</v>
      </c>
      <c r="D898" s="8" t="str">
        <f t="shared" si="28"/>
        <v>Grasas Lubricantes</v>
      </c>
      <c r="E898" s="39">
        <v>2.7239929691676639</v>
      </c>
      <c r="F898" s="38" t="str">
        <f>VLOOKUP(D898,IMPORT_CLASE!$A$2:$B$45,2,FALSE)</f>
        <v>Bases, aceites y grasas lubricantes</v>
      </c>
      <c r="G898" s="38" t="s">
        <v>75</v>
      </c>
      <c r="H898" s="38" t="str">
        <f t="shared" si="26"/>
        <v>01/2/2021</v>
      </c>
    </row>
    <row r="899" spans="1:8" ht="15">
      <c r="A899" s="38">
        <v>2021</v>
      </c>
      <c r="B899" s="38">
        <v>3</v>
      </c>
      <c r="C899" s="38" t="s">
        <v>13</v>
      </c>
      <c r="D899" s="8" t="str">
        <f t="shared" si="28"/>
        <v>Propano</v>
      </c>
      <c r="E899" s="39">
        <v>578.63534425933858</v>
      </c>
      <c r="F899" s="38" t="str">
        <f>VLOOKUP(D899,IMPORT_CLASE!$A$2:$B$45,2,FALSE)</f>
        <v>GLP/Propano/Butano</v>
      </c>
      <c r="G899" s="38" t="s">
        <v>75</v>
      </c>
      <c r="H899" s="38" t="str">
        <f t="shared" ref="H899:H962" si="29">"01/"&amp;B899&amp;"/"&amp;A899</f>
        <v>01/3/2021</v>
      </c>
    </row>
    <row r="900" spans="1:8" ht="15">
      <c r="A900" s="38">
        <v>2021</v>
      </c>
      <c r="B900" s="38">
        <v>3</v>
      </c>
      <c r="C900" s="38" t="s">
        <v>12</v>
      </c>
      <c r="D900" s="8" t="str">
        <f t="shared" si="28"/>
        <v>Butano</v>
      </c>
      <c r="E900" s="39">
        <v>205.66290974</v>
      </c>
      <c r="F900" s="38" t="str">
        <f>VLOOKUP(D900,IMPORT_CLASE!$A$2:$B$45,2,FALSE)</f>
        <v>GLP/Propano/Butano</v>
      </c>
      <c r="G900" s="38" t="s">
        <v>75</v>
      </c>
      <c r="H900" s="38" t="str">
        <f t="shared" si="29"/>
        <v>01/3/2021</v>
      </c>
    </row>
    <row r="901" spans="1:8" ht="15">
      <c r="A901" s="38">
        <v>2021</v>
      </c>
      <c r="B901" s="38">
        <v>3</v>
      </c>
      <c r="C901" s="38" t="s">
        <v>59</v>
      </c>
      <c r="D901" s="8" t="str">
        <f t="shared" si="28"/>
        <v>Gas Licuado de Petróleo</v>
      </c>
      <c r="E901" s="39">
        <v>5.0105510999999998</v>
      </c>
      <c r="F901" s="38" t="str">
        <f>VLOOKUP(D901,IMPORT_CLASE!$A$2:$B$45,2,FALSE)</f>
        <v>GLP/Propano/Butano</v>
      </c>
      <c r="G901" s="38" t="s">
        <v>75</v>
      </c>
      <c r="H901" s="38" t="str">
        <f t="shared" si="29"/>
        <v>01/3/2021</v>
      </c>
    </row>
    <row r="902" spans="1:8" ht="15">
      <c r="A902" s="38">
        <v>2021</v>
      </c>
      <c r="B902" s="38">
        <v>3</v>
      </c>
      <c r="C902" s="38" t="s">
        <v>60</v>
      </c>
      <c r="D902" s="8" t="str">
        <f t="shared" si="28"/>
        <v>Gasolinas</v>
      </c>
      <c r="E902" s="39">
        <v>40.630324189999996</v>
      </c>
      <c r="F902" s="38" t="str">
        <f>VLOOKUP(D902,IMPORT_CLASE!$A$2:$B$45,2,FALSE)</f>
        <v>Gasolinas/Nafta</v>
      </c>
      <c r="G902" s="38" t="s">
        <v>75</v>
      </c>
      <c r="H902" s="38" t="str">
        <f t="shared" si="29"/>
        <v>01/3/2021</v>
      </c>
    </row>
    <row r="903" spans="1:8" ht="15">
      <c r="A903" s="38">
        <v>2021</v>
      </c>
      <c r="B903" s="38">
        <v>3</v>
      </c>
      <c r="C903" s="38" t="s">
        <v>61</v>
      </c>
      <c r="D903" s="8" t="str">
        <f t="shared" si="28"/>
        <v>Diesel B5 - S50</v>
      </c>
      <c r="E903" s="39">
        <v>1145.57362188</v>
      </c>
      <c r="F903" s="38" t="str">
        <f>VLOOKUP(D903,IMPORT_CLASE!$A$2:$B$45,2,FALSE)</f>
        <v>Diesel 2/DB5</v>
      </c>
      <c r="G903" s="38" t="s">
        <v>75</v>
      </c>
      <c r="H903" s="38" t="str">
        <f t="shared" si="29"/>
        <v>01/3/2021</v>
      </c>
    </row>
    <row r="904" spans="1:8" ht="15">
      <c r="A904" s="38">
        <v>2021</v>
      </c>
      <c r="B904" s="38">
        <v>3</v>
      </c>
      <c r="C904" s="38" t="s">
        <v>50</v>
      </c>
      <c r="D904" s="8" t="str">
        <f t="shared" si="28"/>
        <v>Turbo A-1</v>
      </c>
      <c r="E904" s="39">
        <v>65.245396330000005</v>
      </c>
      <c r="F904" s="38" t="str">
        <f>VLOOKUP(D904,IMPORT_CLASE!$A$2:$B$45,2,FALSE)</f>
        <v>Keroturbo</v>
      </c>
      <c r="G904" s="38" t="s">
        <v>75</v>
      </c>
      <c r="H904" s="38" t="str">
        <f t="shared" si="29"/>
        <v>01/3/2021</v>
      </c>
    </row>
    <row r="905" spans="1:8" ht="15">
      <c r="A905" s="38">
        <v>2021</v>
      </c>
      <c r="B905" s="38">
        <v>3</v>
      </c>
      <c r="C905" s="38" t="s">
        <v>51</v>
      </c>
      <c r="D905" s="8" t="str">
        <f t="shared" si="28"/>
        <v>Petroleo Industrial 6</v>
      </c>
      <c r="E905" s="39">
        <v>10.09718604</v>
      </c>
      <c r="F905" s="38" t="str">
        <f>VLOOKUP(D905,IMPORT_CLASE!$A$2:$B$45,2,FALSE)</f>
        <v>Residuales</v>
      </c>
      <c r="G905" s="38" t="s">
        <v>75</v>
      </c>
      <c r="H905" s="38" t="str">
        <f t="shared" si="29"/>
        <v>01/3/2021</v>
      </c>
    </row>
    <row r="906" spans="1:8" ht="15">
      <c r="A906" s="38">
        <v>2021</v>
      </c>
      <c r="B906" s="38">
        <v>3</v>
      </c>
      <c r="C906" s="38" t="s">
        <v>26</v>
      </c>
      <c r="D906" s="8" t="str">
        <f t="shared" si="28"/>
        <v>Aceites Lubricantes</v>
      </c>
      <c r="E906" s="39">
        <v>50.861261110623573</v>
      </c>
      <c r="F906" s="38" t="str">
        <f>VLOOKUP(D906,IMPORT_CLASE!$A$2:$B$45,2,FALSE)</f>
        <v>Bases, aceites y grasas lubricantes</v>
      </c>
      <c r="G906" s="38" t="s">
        <v>75</v>
      </c>
      <c r="H906" s="38" t="str">
        <f t="shared" si="29"/>
        <v>01/3/2021</v>
      </c>
    </row>
    <row r="907" spans="1:8" ht="15">
      <c r="A907" s="38">
        <v>2021</v>
      </c>
      <c r="B907" s="38">
        <v>3</v>
      </c>
      <c r="C907" s="38" t="s">
        <v>53</v>
      </c>
      <c r="D907" s="8" t="str">
        <f t="shared" si="28"/>
        <v>Solventes</v>
      </c>
      <c r="E907" s="39">
        <v>8.3186105167882616</v>
      </c>
      <c r="F907" s="38" t="str">
        <f>VLOOKUP(D907,IMPORT_CLASE!$A$2:$B$45,2,FALSE)</f>
        <v>Otros</v>
      </c>
      <c r="G907" s="38" t="s">
        <v>75</v>
      </c>
      <c r="H907" s="38" t="str">
        <f t="shared" si="29"/>
        <v>01/3/2021</v>
      </c>
    </row>
    <row r="908" spans="1:8" ht="15">
      <c r="A908" s="38">
        <v>2021</v>
      </c>
      <c r="B908" s="38">
        <v>3</v>
      </c>
      <c r="C908" s="38" t="s">
        <v>27</v>
      </c>
      <c r="D908" s="8" t="str">
        <f t="shared" si="28"/>
        <v>Grasas Lubricantes</v>
      </c>
      <c r="E908" s="39">
        <v>1.9444480233799557</v>
      </c>
      <c r="F908" s="38" t="str">
        <f>VLOOKUP(D908,IMPORT_CLASE!$A$2:$B$45,2,FALSE)</f>
        <v>Bases, aceites y grasas lubricantes</v>
      </c>
      <c r="G908" s="38" t="s">
        <v>75</v>
      </c>
      <c r="H908" s="38" t="str">
        <f t="shared" si="29"/>
        <v>01/3/2021</v>
      </c>
    </row>
    <row r="909" spans="1:8" ht="15">
      <c r="A909" s="38">
        <v>2021</v>
      </c>
      <c r="B909" s="38">
        <v>3</v>
      </c>
      <c r="C909" s="38" t="s">
        <v>8</v>
      </c>
      <c r="D909" s="8" t="str">
        <f t="shared" si="28"/>
        <v>Crudo</v>
      </c>
      <c r="E909" s="39">
        <v>1096.42917885</v>
      </c>
      <c r="F909" s="38" t="str">
        <f>VLOOKUP(D909,IMPORT_CLASE!$A$2:$B$45,2,FALSE)</f>
        <v>Petróleo</v>
      </c>
      <c r="G909" s="38" t="s">
        <v>75</v>
      </c>
      <c r="H909" s="38" t="str">
        <f t="shared" si="29"/>
        <v>01/3/2021</v>
      </c>
    </row>
    <row r="910" spans="1:8" ht="15">
      <c r="A910" s="38">
        <v>2021</v>
      </c>
      <c r="B910" s="38">
        <v>3</v>
      </c>
      <c r="C910" s="38" t="s">
        <v>54</v>
      </c>
      <c r="D910" s="8" t="str">
        <f t="shared" si="28"/>
        <v>Nafta Craqueada</v>
      </c>
      <c r="E910" s="39">
        <v>816.83179129999996</v>
      </c>
      <c r="F910" s="38" t="str">
        <f>VLOOKUP(D910,IMPORT_CLASE!$A$2:$B$45,2,FALSE)</f>
        <v>Gasolinas/Nafta</v>
      </c>
      <c r="G910" s="38" t="s">
        <v>75</v>
      </c>
      <c r="H910" s="38" t="str">
        <f t="shared" si="29"/>
        <v>01/3/2021</v>
      </c>
    </row>
    <row r="911" spans="1:8" ht="30.75">
      <c r="A911" s="38">
        <v>2021</v>
      </c>
      <c r="B911" s="38">
        <v>3</v>
      </c>
      <c r="C911" s="38" t="s">
        <v>55</v>
      </c>
      <c r="D911" s="8" t="str">
        <f t="shared" si="28"/>
        <v>Diesel Ultra Bajo en Azufre (ULSD)</v>
      </c>
      <c r="E911" s="39">
        <v>1296.4089037600002</v>
      </c>
      <c r="F911" s="38" t="str">
        <f>VLOOKUP(D911,IMPORT_CLASE!$A$2:$B$45,2,FALSE)</f>
        <v>Diesel 2/DB5</v>
      </c>
      <c r="G911" s="38" t="s">
        <v>75</v>
      </c>
      <c r="H911" s="38" t="str">
        <f t="shared" si="29"/>
        <v>01/3/2021</v>
      </c>
    </row>
    <row r="912" spans="1:8" ht="15">
      <c r="A912" s="38">
        <v>2021</v>
      </c>
      <c r="B912" s="38">
        <v>3</v>
      </c>
      <c r="C912" s="38" t="s">
        <v>25</v>
      </c>
      <c r="D912" s="8" t="str">
        <f t="shared" si="28"/>
        <v>Bases Lubricantes</v>
      </c>
      <c r="E912" s="39">
        <v>45.443043296168433</v>
      </c>
      <c r="F912" s="38" t="str">
        <f>VLOOKUP(D912,IMPORT_CLASE!$A$2:$B$45,2,FALSE)</f>
        <v>Bases, aceites y grasas lubricantes</v>
      </c>
      <c r="G912" s="38" t="s">
        <v>75</v>
      </c>
      <c r="H912" s="38" t="str">
        <f t="shared" si="29"/>
        <v>01/3/2021</v>
      </c>
    </row>
    <row r="913" spans="1:8" ht="15">
      <c r="A913" s="38">
        <v>2021</v>
      </c>
      <c r="B913" s="38">
        <v>3</v>
      </c>
      <c r="C913" s="38" t="s">
        <v>62</v>
      </c>
      <c r="D913" s="8" t="str">
        <f t="shared" si="28"/>
        <v>Etileno</v>
      </c>
      <c r="E913" s="39">
        <v>9.60483E-3</v>
      </c>
      <c r="F913" s="38" t="str">
        <f>VLOOKUP(D913,IMPORT_CLASE!$A$2:$B$45,2,FALSE)</f>
        <v>Otros</v>
      </c>
      <c r="G913" s="38" t="s">
        <v>75</v>
      </c>
      <c r="H913" s="38" t="str">
        <f t="shared" si="29"/>
        <v>01/3/2021</v>
      </c>
    </row>
    <row r="914" spans="1:8" ht="15">
      <c r="A914" s="38">
        <v>2021</v>
      </c>
      <c r="B914" s="38">
        <v>4</v>
      </c>
      <c r="C914" s="38" t="s">
        <v>13</v>
      </c>
      <c r="D914" s="8" t="str">
        <f t="shared" si="28"/>
        <v>Propano</v>
      </c>
      <c r="E914" s="39">
        <v>500.31409768000009</v>
      </c>
      <c r="F914" s="38" t="str">
        <f>VLOOKUP(D914,IMPORT_CLASE!$A$2:$B$45,2,FALSE)</f>
        <v>GLP/Propano/Butano</v>
      </c>
      <c r="G914" s="38" t="s">
        <v>75</v>
      </c>
      <c r="H914" s="38" t="str">
        <f t="shared" si="29"/>
        <v>01/4/2021</v>
      </c>
    </row>
    <row r="915" spans="1:8" ht="15">
      <c r="A915" s="38">
        <v>2021</v>
      </c>
      <c r="B915" s="38">
        <v>4</v>
      </c>
      <c r="C915" s="38" t="s">
        <v>12</v>
      </c>
      <c r="D915" s="8" t="str">
        <f t="shared" si="28"/>
        <v>Butano</v>
      </c>
      <c r="E915" s="39">
        <v>208.11088967999999</v>
      </c>
      <c r="F915" s="38" t="str">
        <f>VLOOKUP(D915,IMPORT_CLASE!$A$2:$B$45,2,FALSE)</f>
        <v>GLP/Propano/Butano</v>
      </c>
      <c r="G915" s="38" t="s">
        <v>75</v>
      </c>
      <c r="H915" s="38" t="str">
        <f t="shared" si="29"/>
        <v>01/4/2021</v>
      </c>
    </row>
    <row r="916" spans="1:8" ht="15">
      <c r="A916" s="38">
        <v>2021</v>
      </c>
      <c r="B916" s="38">
        <v>4</v>
      </c>
      <c r="C916" s="38" t="s">
        <v>51</v>
      </c>
      <c r="D916" s="8" t="str">
        <f t="shared" si="28"/>
        <v>Petroleo Industrial 6</v>
      </c>
      <c r="E916" s="39">
        <v>5.8915033399999999</v>
      </c>
      <c r="F916" s="38" t="str">
        <f>VLOOKUP(D916,IMPORT_CLASE!$A$2:$B$45,2,FALSE)</f>
        <v>Residuales</v>
      </c>
      <c r="G916" s="38" t="s">
        <v>75</v>
      </c>
      <c r="H916" s="38" t="str">
        <f t="shared" si="29"/>
        <v>01/4/2021</v>
      </c>
    </row>
    <row r="917" spans="1:8" ht="15">
      <c r="A917" s="38">
        <v>2021</v>
      </c>
      <c r="B917" s="38">
        <v>4</v>
      </c>
      <c r="C917" s="38" t="s">
        <v>26</v>
      </c>
      <c r="D917" s="8" t="str">
        <f t="shared" si="28"/>
        <v>Aceites Lubricantes</v>
      </c>
      <c r="E917" s="39">
        <v>49.290112736042943</v>
      </c>
      <c r="F917" s="38" t="str">
        <f>VLOOKUP(D917,IMPORT_CLASE!$A$2:$B$45,2,FALSE)</f>
        <v>Bases, aceites y grasas lubricantes</v>
      </c>
      <c r="G917" s="38" t="s">
        <v>75</v>
      </c>
      <c r="H917" s="38" t="str">
        <f t="shared" si="29"/>
        <v>01/4/2021</v>
      </c>
    </row>
    <row r="918" spans="1:8" ht="15">
      <c r="A918" s="38">
        <v>2021</v>
      </c>
      <c r="B918" s="38">
        <v>4</v>
      </c>
      <c r="C918" s="38" t="s">
        <v>53</v>
      </c>
      <c r="D918" s="8" t="str">
        <f t="shared" si="28"/>
        <v>Solventes</v>
      </c>
      <c r="E918" s="39">
        <v>8.1838452237036243</v>
      </c>
      <c r="F918" s="38" t="str">
        <f>VLOOKUP(D918,IMPORT_CLASE!$A$2:$B$45,2,FALSE)</f>
        <v>Otros</v>
      </c>
      <c r="G918" s="38" t="s">
        <v>75</v>
      </c>
      <c r="H918" s="38" t="str">
        <f t="shared" si="29"/>
        <v>01/4/2021</v>
      </c>
    </row>
    <row r="919" spans="1:8" ht="15">
      <c r="A919" s="38">
        <v>2021</v>
      </c>
      <c r="B919" s="38">
        <v>4</v>
      </c>
      <c r="C919" s="38" t="s">
        <v>27</v>
      </c>
      <c r="D919" s="8" t="str">
        <f t="shared" si="28"/>
        <v>Grasas Lubricantes</v>
      </c>
      <c r="E919" s="39">
        <v>2.7550062929086376</v>
      </c>
      <c r="F919" s="38" t="str">
        <f>VLOOKUP(D919,IMPORT_CLASE!$A$2:$B$45,2,FALSE)</f>
        <v>Bases, aceites y grasas lubricantes</v>
      </c>
      <c r="G919" s="38" t="s">
        <v>75</v>
      </c>
      <c r="H919" s="38" t="str">
        <f t="shared" si="29"/>
        <v>01/4/2021</v>
      </c>
    </row>
    <row r="920" spans="1:8" ht="15">
      <c r="A920" s="38">
        <v>2021</v>
      </c>
      <c r="B920" s="38">
        <v>4</v>
      </c>
      <c r="C920" s="38" t="s">
        <v>97</v>
      </c>
      <c r="D920" s="8" t="str">
        <f t="shared" si="28"/>
        <v>Diesel B5 Bajo Azufre</v>
      </c>
      <c r="E920" s="39">
        <v>1391.97447771</v>
      </c>
      <c r="F920" s="38" t="str">
        <f>VLOOKUP(D920,IMPORT_CLASE!$A$2:$B$45,2,FALSE)</f>
        <v>Diesel 2/DB5</v>
      </c>
      <c r="G920" s="38" t="s">
        <v>75</v>
      </c>
      <c r="H920" s="38" t="str">
        <f t="shared" si="29"/>
        <v>01/4/2021</v>
      </c>
    </row>
    <row r="921" spans="1:8" ht="15">
      <c r="A921" s="38">
        <v>2021</v>
      </c>
      <c r="B921" s="38">
        <v>4</v>
      </c>
      <c r="C921" s="38" t="s">
        <v>98</v>
      </c>
      <c r="D921" s="8" t="str">
        <f t="shared" si="28"/>
        <v>Gas Licuado de Petróleo</v>
      </c>
      <c r="E921" s="39">
        <v>4.5204343000000007</v>
      </c>
      <c r="F921" s="38" t="str">
        <f>VLOOKUP(D921,IMPORT_CLASE!$A$2:$B$45,2,FALSE)</f>
        <v>GLP/Propano/Butano</v>
      </c>
      <c r="G921" s="38" t="s">
        <v>75</v>
      </c>
      <c r="H921" s="38" t="str">
        <f t="shared" si="29"/>
        <v>01/4/2021</v>
      </c>
    </row>
    <row r="922" spans="1:8" ht="15">
      <c r="A922" s="38">
        <v>2021</v>
      </c>
      <c r="B922" s="38">
        <v>4</v>
      </c>
      <c r="C922" s="38" t="s">
        <v>57</v>
      </c>
      <c r="D922" s="8" t="str">
        <f t="shared" si="28"/>
        <v>Diesel Bajo Azufre</v>
      </c>
      <c r="E922" s="39">
        <v>6.2641921299999996</v>
      </c>
      <c r="F922" s="38" t="str">
        <f>VLOOKUP(D922,IMPORT_CLASE!$A$2:$B$45,2,FALSE)</f>
        <v>Diesel 2/DB5</v>
      </c>
      <c r="G922" s="38" t="s">
        <v>75</v>
      </c>
      <c r="H922" s="38" t="str">
        <f t="shared" si="29"/>
        <v>01/4/2021</v>
      </c>
    </row>
    <row r="923" spans="1:8" ht="15">
      <c r="A923" s="38">
        <v>2021</v>
      </c>
      <c r="B923" s="38">
        <v>4</v>
      </c>
      <c r="C923" s="38" t="s">
        <v>99</v>
      </c>
      <c r="D923" s="8" t="str">
        <f t="shared" si="28"/>
        <v>Gasolina 90</v>
      </c>
      <c r="E923" s="39">
        <v>125.70422217000001</v>
      </c>
      <c r="F923" s="38" t="str">
        <f>VLOOKUP(D923,IMPORT_CLASE!$A$2:$B$45,2,FALSE)</f>
        <v>Gasolinas/Nafta</v>
      </c>
      <c r="G923" s="38" t="s">
        <v>75</v>
      </c>
      <c r="H923" s="38" t="str">
        <f t="shared" si="29"/>
        <v>01/4/2021</v>
      </c>
    </row>
    <row r="924" spans="1:8" ht="15">
      <c r="A924" s="38">
        <v>2021</v>
      </c>
      <c r="B924" s="38">
        <v>4</v>
      </c>
      <c r="C924" s="38" t="s">
        <v>100</v>
      </c>
      <c r="D924" s="8" t="str">
        <f t="shared" si="28"/>
        <v>Gasolina 97</v>
      </c>
      <c r="E924" s="39">
        <v>85.438604760000004</v>
      </c>
      <c r="F924" s="38" t="str">
        <f>VLOOKUP(D924,IMPORT_CLASE!$A$2:$B$45,2,FALSE)</f>
        <v>Gasolinas/Nafta</v>
      </c>
      <c r="G924" s="38" t="s">
        <v>75</v>
      </c>
      <c r="H924" s="38" t="str">
        <f t="shared" si="29"/>
        <v>01/4/2021</v>
      </c>
    </row>
    <row r="925" spans="1:8" ht="15">
      <c r="A925" s="38">
        <v>2021</v>
      </c>
      <c r="B925" s="38">
        <v>4</v>
      </c>
      <c r="C925" s="38" t="s">
        <v>8</v>
      </c>
      <c r="D925" s="8" t="str">
        <f t="shared" si="28"/>
        <v>Crudo</v>
      </c>
      <c r="E925" s="39">
        <v>1648.2003890199999</v>
      </c>
      <c r="F925" s="38" t="str">
        <f>VLOOKUP(D925,IMPORT_CLASE!$A$2:$B$45,2,FALSE)</f>
        <v>Petróleo</v>
      </c>
      <c r="G925" s="38" t="s">
        <v>75</v>
      </c>
      <c r="H925" s="38" t="str">
        <f t="shared" si="29"/>
        <v>01/4/2021</v>
      </c>
    </row>
    <row r="926" spans="1:8" ht="15">
      <c r="A926" s="38">
        <v>2021</v>
      </c>
      <c r="B926" s="38">
        <v>4</v>
      </c>
      <c r="C926" s="38" t="s">
        <v>54</v>
      </c>
      <c r="D926" s="8" t="str">
        <f t="shared" si="28"/>
        <v>Nafta Craqueada</v>
      </c>
      <c r="E926" s="39">
        <v>748.16900651999993</v>
      </c>
      <c r="F926" s="38" t="str">
        <f>VLOOKUP(D926,IMPORT_CLASE!$A$2:$B$45,2,FALSE)</f>
        <v>Gasolinas/Nafta</v>
      </c>
      <c r="G926" s="38" t="s">
        <v>75</v>
      </c>
      <c r="H926" s="38" t="str">
        <f t="shared" si="29"/>
        <v>01/4/2021</v>
      </c>
    </row>
    <row r="927" spans="1:8" ht="30.75">
      <c r="A927" s="38">
        <v>2021</v>
      </c>
      <c r="B927" s="38">
        <v>4</v>
      </c>
      <c r="C927" s="38" t="s">
        <v>55</v>
      </c>
      <c r="D927" s="8" t="str">
        <f t="shared" si="28"/>
        <v>Diesel Ultra Bajo en Azufre (ULSD)</v>
      </c>
      <c r="E927" s="39">
        <v>1460.7437396100001</v>
      </c>
      <c r="F927" s="38" t="str">
        <f>VLOOKUP(D927,IMPORT_CLASE!$A$2:$B$45,2,FALSE)</f>
        <v>Diesel 2/DB5</v>
      </c>
      <c r="G927" s="38" t="s">
        <v>75</v>
      </c>
      <c r="H927" s="38" t="str">
        <f t="shared" si="29"/>
        <v>01/4/2021</v>
      </c>
    </row>
    <row r="928" spans="1:8" ht="15">
      <c r="A928" s="38">
        <v>2021</v>
      </c>
      <c r="B928" s="38">
        <v>4</v>
      </c>
      <c r="C928" s="38" t="s">
        <v>25</v>
      </c>
      <c r="D928" s="8" t="str">
        <f t="shared" si="28"/>
        <v>Bases Lubricantes</v>
      </c>
      <c r="E928" s="39">
        <v>71.829475720793013</v>
      </c>
      <c r="F928" s="38" t="str">
        <f>VLOOKUP(D928,IMPORT_CLASE!$A$2:$B$45,2,FALSE)</f>
        <v>Bases, aceites y grasas lubricantes</v>
      </c>
      <c r="G928" s="38" t="s">
        <v>75</v>
      </c>
      <c r="H928" s="38" t="str">
        <f t="shared" si="29"/>
        <v>01/4/2021</v>
      </c>
    </row>
    <row r="929" spans="1:8" ht="30.75">
      <c r="A929" s="38">
        <v>2021</v>
      </c>
      <c r="B929" s="38">
        <v>4</v>
      </c>
      <c r="C929" s="38" t="s">
        <v>56</v>
      </c>
      <c r="D929" s="8" t="str">
        <f t="shared" si="28"/>
        <v>Gasolina obtenido por blending (HOGBS)</v>
      </c>
      <c r="E929" s="39">
        <v>209.26511096999999</v>
      </c>
      <c r="F929" s="38" t="str">
        <f>VLOOKUP(D929,IMPORT_CLASE!$A$2:$B$45,2,FALSE)</f>
        <v>Gasolinas/Nafta</v>
      </c>
      <c r="G929" s="38" t="s">
        <v>75</v>
      </c>
      <c r="H929" s="38" t="str">
        <f t="shared" si="29"/>
        <v>01/4/2021</v>
      </c>
    </row>
    <row r="930" spans="1:8" ht="15">
      <c r="A930" s="38">
        <v>2021</v>
      </c>
      <c r="B930" s="38">
        <v>5</v>
      </c>
      <c r="C930" s="38" t="s">
        <v>13</v>
      </c>
      <c r="D930" s="8" t="str">
        <f t="shared" si="28"/>
        <v>Propano</v>
      </c>
      <c r="E930" s="39">
        <v>258.44940114999997</v>
      </c>
      <c r="F930" s="38" t="str">
        <f>VLOOKUP(D930,IMPORT_CLASE!$A$2:$B$45,2,FALSE)</f>
        <v>GLP/Propano/Butano</v>
      </c>
      <c r="G930" s="38" t="s">
        <v>75</v>
      </c>
      <c r="H930" s="38" t="str">
        <f t="shared" si="29"/>
        <v>01/5/2021</v>
      </c>
    </row>
    <row r="931" spans="1:8" ht="15">
      <c r="A931" s="38">
        <v>2021</v>
      </c>
      <c r="B931" s="38">
        <v>5</v>
      </c>
      <c r="C931" s="38" t="s">
        <v>12</v>
      </c>
      <c r="D931" s="8" t="str">
        <f t="shared" si="28"/>
        <v>Butano</v>
      </c>
      <c r="E931" s="39">
        <v>91.336165370000003</v>
      </c>
      <c r="F931" s="38" t="str">
        <f>VLOOKUP(D931,IMPORT_CLASE!$A$2:$B$45,2,FALSE)</f>
        <v>GLP/Propano/Butano</v>
      </c>
      <c r="G931" s="38" t="s">
        <v>75</v>
      </c>
      <c r="H931" s="38" t="str">
        <f t="shared" si="29"/>
        <v>01/5/2021</v>
      </c>
    </row>
    <row r="932" spans="1:8" ht="15">
      <c r="A932" s="38">
        <v>2021</v>
      </c>
      <c r="B932" s="38">
        <v>5</v>
      </c>
      <c r="C932" s="38" t="s">
        <v>26</v>
      </c>
      <c r="D932" s="8" t="str">
        <f t="shared" si="28"/>
        <v>Aceites Lubricantes</v>
      </c>
      <c r="E932" s="39">
        <v>60.494665058974746</v>
      </c>
      <c r="F932" s="38" t="str">
        <f>VLOOKUP(D932,IMPORT_CLASE!$A$2:$B$45,2,FALSE)</f>
        <v>Bases, aceites y grasas lubricantes</v>
      </c>
      <c r="G932" s="38" t="s">
        <v>75</v>
      </c>
      <c r="H932" s="38" t="str">
        <f t="shared" si="29"/>
        <v>01/5/2021</v>
      </c>
    </row>
    <row r="933" spans="1:8" ht="15">
      <c r="A933" s="38">
        <v>2021</v>
      </c>
      <c r="B933" s="38">
        <v>5</v>
      </c>
      <c r="C933" s="38" t="s">
        <v>53</v>
      </c>
      <c r="D933" s="8" t="str">
        <f t="shared" si="28"/>
        <v>Solventes</v>
      </c>
      <c r="E933" s="39">
        <v>7.0664856468176094</v>
      </c>
      <c r="F933" s="38" t="str">
        <f>VLOOKUP(D933,IMPORT_CLASE!$A$2:$B$45,2,FALSE)</f>
        <v>Otros</v>
      </c>
      <c r="G933" s="38" t="s">
        <v>75</v>
      </c>
      <c r="H933" s="38" t="str">
        <f t="shared" si="29"/>
        <v>01/5/2021</v>
      </c>
    </row>
    <row r="934" spans="1:8" ht="15">
      <c r="A934" s="38">
        <v>2021</v>
      </c>
      <c r="B934" s="38">
        <v>5</v>
      </c>
      <c r="C934" s="38" t="s">
        <v>27</v>
      </c>
      <c r="D934" s="8" t="str">
        <f t="shared" si="28"/>
        <v>Grasas Lubricantes</v>
      </c>
      <c r="E934" s="39">
        <v>2.710820844077408</v>
      </c>
      <c r="F934" s="38" t="str">
        <f>VLOOKUP(D934,IMPORT_CLASE!$A$2:$B$45,2,FALSE)</f>
        <v>Bases, aceites y grasas lubricantes</v>
      </c>
      <c r="G934" s="38" t="s">
        <v>75</v>
      </c>
      <c r="H934" s="38" t="str">
        <f t="shared" si="29"/>
        <v>01/5/2021</v>
      </c>
    </row>
    <row r="935" spans="1:8" ht="15">
      <c r="A935" s="38">
        <v>2021</v>
      </c>
      <c r="B935" s="38">
        <v>5</v>
      </c>
      <c r="C935" s="38" t="s">
        <v>97</v>
      </c>
      <c r="D935" s="8" t="str">
        <f t="shared" si="28"/>
        <v>Diesel B5 Bajo Azufre</v>
      </c>
      <c r="E935" s="39">
        <v>1448.8389459499999</v>
      </c>
      <c r="F935" s="38" t="str">
        <f>VLOOKUP(D935,IMPORT_CLASE!$A$2:$B$45,2,FALSE)</f>
        <v>Diesel 2/DB5</v>
      </c>
      <c r="G935" s="38" t="s">
        <v>75</v>
      </c>
      <c r="H935" s="38" t="str">
        <f t="shared" si="29"/>
        <v>01/5/2021</v>
      </c>
    </row>
    <row r="936" spans="1:8" ht="15">
      <c r="A936" s="38">
        <v>2021</v>
      </c>
      <c r="B936" s="38">
        <v>5</v>
      </c>
      <c r="C936" s="38" t="s">
        <v>98</v>
      </c>
      <c r="D936" s="8" t="str">
        <f t="shared" si="28"/>
        <v>Gas Licuado de Petróleo</v>
      </c>
      <c r="E936" s="39">
        <v>1.019609</v>
      </c>
      <c r="F936" s="38" t="str">
        <f>VLOOKUP(D936,IMPORT_CLASE!$A$2:$B$45,2,FALSE)</f>
        <v>GLP/Propano/Butano</v>
      </c>
      <c r="G936" s="38" t="s">
        <v>75</v>
      </c>
      <c r="H936" s="38" t="str">
        <f t="shared" si="29"/>
        <v>01/5/2021</v>
      </c>
    </row>
    <row r="937" spans="1:8" ht="15">
      <c r="A937" s="38">
        <v>2021</v>
      </c>
      <c r="B937" s="38">
        <v>5</v>
      </c>
      <c r="C937" s="38" t="s">
        <v>57</v>
      </c>
      <c r="D937" s="8" t="str">
        <f t="shared" si="28"/>
        <v>Diesel Bajo Azufre</v>
      </c>
      <c r="E937" s="39">
        <v>0.22160299</v>
      </c>
      <c r="F937" s="38" t="str">
        <f>VLOOKUP(D937,IMPORT_CLASE!$A$2:$B$45,2,FALSE)</f>
        <v>Diesel 2/DB5</v>
      </c>
      <c r="G937" s="38" t="s">
        <v>75</v>
      </c>
      <c r="H937" s="38" t="str">
        <f t="shared" si="29"/>
        <v>01/5/2021</v>
      </c>
    </row>
    <row r="938" spans="1:8" ht="15">
      <c r="A938" s="38">
        <v>2021</v>
      </c>
      <c r="B938" s="38">
        <v>5</v>
      </c>
      <c r="C938" s="38" t="s">
        <v>99</v>
      </c>
      <c r="D938" s="8" t="str">
        <f t="shared" si="28"/>
        <v>Gasolina 90</v>
      </c>
      <c r="E938" s="39">
        <v>93.828798019999994</v>
      </c>
      <c r="F938" s="38" t="str">
        <f>VLOOKUP(D938,IMPORT_CLASE!$A$2:$B$45,2,FALSE)</f>
        <v>Gasolinas/Nafta</v>
      </c>
      <c r="G938" s="38" t="s">
        <v>75</v>
      </c>
      <c r="H938" s="38" t="str">
        <f t="shared" si="29"/>
        <v>01/5/2021</v>
      </c>
    </row>
    <row r="939" spans="1:8" ht="15">
      <c r="A939" s="38">
        <v>2021</v>
      </c>
      <c r="B939" s="38">
        <v>5</v>
      </c>
      <c r="C939" s="38" t="s">
        <v>100</v>
      </c>
      <c r="D939" s="8" t="str">
        <f t="shared" si="28"/>
        <v>Gasolina 97</v>
      </c>
      <c r="E939" s="39">
        <v>46.005267570000001</v>
      </c>
      <c r="F939" s="38" t="str">
        <f>VLOOKUP(D939,IMPORT_CLASE!$A$2:$B$45,2,FALSE)</f>
        <v>Gasolinas/Nafta</v>
      </c>
      <c r="G939" s="38" t="s">
        <v>75</v>
      </c>
      <c r="H939" s="38" t="str">
        <f t="shared" si="29"/>
        <v>01/5/2021</v>
      </c>
    </row>
    <row r="940" spans="1:8" ht="15">
      <c r="A940" s="38">
        <v>2021</v>
      </c>
      <c r="B940" s="38">
        <v>5</v>
      </c>
      <c r="C940" s="38" t="s">
        <v>8</v>
      </c>
      <c r="D940" s="8" t="str">
        <f t="shared" si="28"/>
        <v>Crudo</v>
      </c>
      <c r="E940" s="39">
        <v>2223.9924047099998</v>
      </c>
      <c r="F940" s="38" t="str">
        <f>VLOOKUP(D940,IMPORT_CLASE!$A$2:$B$45,2,FALSE)</f>
        <v>Petróleo</v>
      </c>
      <c r="G940" s="38" t="s">
        <v>75</v>
      </c>
      <c r="H940" s="38" t="str">
        <f t="shared" si="29"/>
        <v>01/5/2021</v>
      </c>
    </row>
    <row r="941" spans="1:8" ht="15">
      <c r="A941" s="38">
        <v>2021</v>
      </c>
      <c r="B941" s="38">
        <v>5</v>
      </c>
      <c r="C941" s="38" t="s">
        <v>54</v>
      </c>
      <c r="D941" s="8" t="str">
        <f t="shared" si="28"/>
        <v>Nafta Craqueada</v>
      </c>
      <c r="E941" s="39">
        <v>539.46424649000005</v>
      </c>
      <c r="F941" s="38" t="str">
        <f>VLOOKUP(D941,IMPORT_CLASE!$A$2:$B$45,2,FALSE)</f>
        <v>Gasolinas/Nafta</v>
      </c>
      <c r="G941" s="38" t="s">
        <v>75</v>
      </c>
      <c r="H941" s="38" t="str">
        <f t="shared" si="29"/>
        <v>01/5/2021</v>
      </c>
    </row>
    <row r="942" spans="1:8" ht="30.75">
      <c r="A942" s="38">
        <v>2021</v>
      </c>
      <c r="B942" s="38">
        <v>5</v>
      </c>
      <c r="C942" s="38" t="s">
        <v>55</v>
      </c>
      <c r="D942" s="8" t="str">
        <f t="shared" si="28"/>
        <v>Diesel Ultra Bajo en Azufre (ULSD)</v>
      </c>
      <c r="E942" s="39">
        <v>759.23894734999999</v>
      </c>
      <c r="F942" s="38" t="str">
        <f>VLOOKUP(D942,IMPORT_CLASE!$A$2:$B$45,2,FALSE)</f>
        <v>Diesel 2/DB5</v>
      </c>
      <c r="G942" s="38" t="s">
        <v>75</v>
      </c>
      <c r="H942" s="38" t="str">
        <f t="shared" si="29"/>
        <v>01/5/2021</v>
      </c>
    </row>
    <row r="943" spans="1:8" ht="15">
      <c r="A943" s="38">
        <v>2021</v>
      </c>
      <c r="B943" s="38">
        <v>5</v>
      </c>
      <c r="C943" s="38" t="s">
        <v>25</v>
      </c>
      <c r="D943" s="8" t="str">
        <f t="shared" si="28"/>
        <v>Bases Lubricantes</v>
      </c>
      <c r="E943" s="39">
        <v>46.730557155156809</v>
      </c>
      <c r="F943" s="38" t="str">
        <f>VLOOKUP(D943,IMPORT_CLASE!$A$2:$B$45,2,FALSE)</f>
        <v>Bases, aceites y grasas lubricantes</v>
      </c>
      <c r="G943" s="38" t="s">
        <v>75</v>
      </c>
      <c r="H943" s="38" t="str">
        <f t="shared" si="29"/>
        <v>01/5/2021</v>
      </c>
    </row>
    <row r="944" spans="1:8" ht="30.75">
      <c r="A944" s="38">
        <v>2021</v>
      </c>
      <c r="B944" s="38">
        <v>5</v>
      </c>
      <c r="C944" s="38" t="s">
        <v>56</v>
      </c>
      <c r="D944" s="8" t="str">
        <f t="shared" si="28"/>
        <v>Gasolina obtenido por blending (HOGBS)</v>
      </c>
      <c r="E944" s="39">
        <v>65.001960749999995</v>
      </c>
      <c r="F944" s="38" t="str">
        <f>VLOOKUP(D944,IMPORT_CLASE!$A$2:$B$45,2,FALSE)</f>
        <v>Gasolinas/Nafta</v>
      </c>
      <c r="G944" s="38" t="s">
        <v>75</v>
      </c>
      <c r="H944" s="38" t="str">
        <f t="shared" si="29"/>
        <v>01/5/2021</v>
      </c>
    </row>
    <row r="945" spans="1:8" ht="15">
      <c r="A945" s="38">
        <v>2021</v>
      </c>
      <c r="B945" s="38">
        <v>5</v>
      </c>
      <c r="C945" s="38" t="s">
        <v>31</v>
      </c>
      <c r="D945" s="8" t="str">
        <f t="shared" si="28"/>
        <v>Fuel Oil</v>
      </c>
      <c r="E945" s="39">
        <v>114.34818069000001</v>
      </c>
      <c r="F945" s="38" t="str">
        <f>VLOOKUP(D945,IMPORT_CLASE!$A$2:$B$45,2,FALSE)</f>
        <v>Gasolinas/Nafta</v>
      </c>
      <c r="G945" s="38" t="s">
        <v>75</v>
      </c>
      <c r="H945" s="38" t="str">
        <f t="shared" si="29"/>
        <v>01/5/2021</v>
      </c>
    </row>
    <row r="946" spans="1:8" ht="15">
      <c r="A946" s="38">
        <v>2021</v>
      </c>
      <c r="B946" s="38">
        <v>6</v>
      </c>
      <c r="C946" s="38" t="s">
        <v>13</v>
      </c>
      <c r="D946" s="8" t="str">
        <f t="shared" si="28"/>
        <v>Propano</v>
      </c>
      <c r="E946" s="39">
        <v>284.00135621000004</v>
      </c>
      <c r="F946" s="38" t="str">
        <f>VLOOKUP(D946,IMPORT_CLASE!$A$2:$B$45,2,FALSE)</f>
        <v>GLP/Propano/Butano</v>
      </c>
      <c r="G946" s="38" t="s">
        <v>75</v>
      </c>
      <c r="H946" s="38" t="str">
        <f t="shared" si="29"/>
        <v>01/6/2021</v>
      </c>
    </row>
    <row r="947" spans="1:8" ht="15">
      <c r="A947" s="38">
        <v>2021</v>
      </c>
      <c r="B947" s="38">
        <v>6</v>
      </c>
      <c r="C947" s="38" t="s">
        <v>12</v>
      </c>
      <c r="D947" s="8" t="str">
        <f t="shared" si="28"/>
        <v>Butano</v>
      </c>
      <c r="E947" s="39">
        <v>98.382273689999991</v>
      </c>
      <c r="F947" s="38" t="str">
        <f>VLOOKUP(D947,IMPORT_CLASE!$A$2:$B$45,2,FALSE)</f>
        <v>GLP/Propano/Butano</v>
      </c>
      <c r="G947" s="38" t="s">
        <v>75</v>
      </c>
      <c r="H947" s="38" t="str">
        <f t="shared" si="29"/>
        <v>01/6/2021</v>
      </c>
    </row>
    <row r="948" spans="1:8" ht="15">
      <c r="A948" s="38">
        <v>2021</v>
      </c>
      <c r="B948" s="38">
        <v>6</v>
      </c>
      <c r="C948" s="38" t="s">
        <v>51</v>
      </c>
      <c r="D948" s="8" t="str">
        <f t="shared" si="28"/>
        <v>Petroleo Industrial 6</v>
      </c>
      <c r="E948" s="39">
        <v>16.062923959999999</v>
      </c>
      <c r="F948" s="38" t="str">
        <f>VLOOKUP(D948,IMPORT_CLASE!$A$2:$B$45,2,FALSE)</f>
        <v>Residuales</v>
      </c>
      <c r="G948" s="38" t="s">
        <v>75</v>
      </c>
      <c r="H948" s="38" t="str">
        <f t="shared" si="29"/>
        <v>01/6/2021</v>
      </c>
    </row>
    <row r="949" spans="1:8" ht="15">
      <c r="A949" s="38">
        <v>2021</v>
      </c>
      <c r="B949" s="38">
        <v>6</v>
      </c>
      <c r="C949" s="38" t="s">
        <v>26</v>
      </c>
      <c r="D949" s="8" t="str">
        <f t="shared" si="28"/>
        <v>Aceites Lubricantes</v>
      </c>
      <c r="E949" s="39">
        <v>53.327247986308869</v>
      </c>
      <c r="F949" s="38" t="str">
        <f>VLOOKUP(D949,IMPORT_CLASE!$A$2:$B$45,2,FALSE)</f>
        <v>Bases, aceites y grasas lubricantes</v>
      </c>
      <c r="G949" s="38" t="s">
        <v>75</v>
      </c>
      <c r="H949" s="38" t="str">
        <f t="shared" si="29"/>
        <v>01/6/2021</v>
      </c>
    </row>
    <row r="950" spans="1:8" ht="15">
      <c r="A950" s="38">
        <v>2021</v>
      </c>
      <c r="B950" s="38">
        <v>6</v>
      </c>
      <c r="C950" s="38" t="s">
        <v>53</v>
      </c>
      <c r="D950" s="8" t="str">
        <f t="shared" si="28"/>
        <v>Solventes</v>
      </c>
      <c r="E950" s="39">
        <v>15.757149332583287</v>
      </c>
      <c r="F950" s="38" t="str">
        <f>VLOOKUP(D950,IMPORT_CLASE!$A$2:$B$45,2,FALSE)</f>
        <v>Otros</v>
      </c>
      <c r="G950" s="38" t="s">
        <v>75</v>
      </c>
      <c r="H950" s="38" t="str">
        <f t="shared" si="29"/>
        <v>01/6/2021</v>
      </c>
    </row>
    <row r="951" spans="1:8" ht="15">
      <c r="A951" s="38">
        <v>2021</v>
      </c>
      <c r="B951" s="38">
        <v>6</v>
      </c>
      <c r="C951" s="38" t="s">
        <v>27</v>
      </c>
      <c r="D951" s="8" t="str">
        <f t="shared" si="28"/>
        <v>Grasas Lubricantes</v>
      </c>
      <c r="E951" s="39">
        <v>3.0753871848363232</v>
      </c>
      <c r="F951" s="38" t="str">
        <f>VLOOKUP(D951,IMPORT_CLASE!$A$2:$B$45,2,FALSE)</f>
        <v>Bases, aceites y grasas lubricantes</v>
      </c>
      <c r="G951" s="38" t="s">
        <v>75</v>
      </c>
      <c r="H951" s="38" t="str">
        <f t="shared" si="29"/>
        <v>01/6/2021</v>
      </c>
    </row>
    <row r="952" spans="1:8" ht="15">
      <c r="A952" s="38">
        <v>2021</v>
      </c>
      <c r="B952" s="38">
        <v>6</v>
      </c>
      <c r="C952" s="38" t="s">
        <v>97</v>
      </c>
      <c r="D952" s="8" t="str">
        <f t="shared" ref="D952:D963" si="30">TRIM(C952)</f>
        <v>Diesel B5 Bajo Azufre</v>
      </c>
      <c r="E952" s="39">
        <v>870.56502206000005</v>
      </c>
      <c r="F952" s="38" t="str">
        <f>VLOOKUP(D952,IMPORT_CLASE!$A$2:$B$45,2,FALSE)</f>
        <v>Diesel 2/DB5</v>
      </c>
      <c r="G952" s="38" t="s">
        <v>75</v>
      </c>
      <c r="H952" s="38" t="str">
        <f t="shared" si="29"/>
        <v>01/6/2021</v>
      </c>
    </row>
    <row r="953" spans="1:8" ht="15">
      <c r="A953" s="38">
        <v>2021</v>
      </c>
      <c r="B953" s="38">
        <v>6</v>
      </c>
      <c r="C953" s="38" t="s">
        <v>64</v>
      </c>
      <c r="D953" s="8" t="str">
        <f t="shared" si="30"/>
        <v>Turbo A-1</v>
      </c>
      <c r="E953" s="39">
        <v>100.0030117</v>
      </c>
      <c r="F953" s="38" t="str">
        <f>VLOOKUP(D953,IMPORT_CLASE!$A$2:$B$45,2,FALSE)</f>
        <v>Keroturbo</v>
      </c>
      <c r="G953" s="38" t="s">
        <v>75</v>
      </c>
      <c r="H953" s="38" t="str">
        <f t="shared" si="29"/>
        <v>01/6/2021</v>
      </c>
    </row>
    <row r="954" spans="1:8" ht="15">
      <c r="A954" s="38">
        <v>2021</v>
      </c>
      <c r="B954" s="38">
        <v>6</v>
      </c>
      <c r="C954" s="38" t="s">
        <v>98</v>
      </c>
      <c r="D954" s="8" t="str">
        <f t="shared" si="30"/>
        <v>Gas Licuado de Petróleo</v>
      </c>
      <c r="E954" s="39">
        <v>3.7060050999999996</v>
      </c>
      <c r="F954" s="38" t="str">
        <f>VLOOKUP(D954,IMPORT_CLASE!$A$2:$B$45,2,FALSE)</f>
        <v>GLP/Propano/Butano</v>
      </c>
      <c r="G954" s="38" t="s">
        <v>75</v>
      </c>
      <c r="H954" s="38" t="str">
        <f t="shared" si="29"/>
        <v>01/6/2021</v>
      </c>
    </row>
    <row r="955" spans="1:8" ht="15">
      <c r="A955" s="38">
        <v>2021</v>
      </c>
      <c r="B955" s="38">
        <v>6</v>
      </c>
      <c r="C955" s="38" t="s">
        <v>99</v>
      </c>
      <c r="D955" s="8" t="str">
        <f t="shared" si="30"/>
        <v>Gasolina 90</v>
      </c>
      <c r="E955" s="39">
        <v>210.18730044999998</v>
      </c>
      <c r="F955" s="38" t="str">
        <f>VLOOKUP(D955,IMPORT_CLASE!$A$2:$B$45,2,FALSE)</f>
        <v>Gasolinas/Nafta</v>
      </c>
      <c r="G955" s="38" t="s">
        <v>75</v>
      </c>
      <c r="H955" s="38" t="str">
        <f t="shared" si="29"/>
        <v>01/6/2021</v>
      </c>
    </row>
    <row r="956" spans="1:8" ht="15">
      <c r="A956" s="38">
        <v>2021</v>
      </c>
      <c r="B956" s="38">
        <v>6</v>
      </c>
      <c r="C956" s="38" t="s">
        <v>100</v>
      </c>
      <c r="D956" s="8" t="str">
        <f t="shared" si="30"/>
        <v>Gasolina 97</v>
      </c>
      <c r="E956" s="39">
        <v>47.969854720000001</v>
      </c>
      <c r="F956" s="38" t="str">
        <f>VLOOKUP(D956,IMPORT_CLASE!$A$2:$B$45,2,FALSE)</f>
        <v>Gasolinas/Nafta</v>
      </c>
      <c r="G956" s="38" t="s">
        <v>75</v>
      </c>
      <c r="H956" s="38" t="str">
        <f t="shared" si="29"/>
        <v>01/6/2021</v>
      </c>
    </row>
    <row r="957" spans="1:8" ht="15">
      <c r="A957" s="38">
        <v>2021</v>
      </c>
      <c r="B957" s="38">
        <v>6</v>
      </c>
      <c r="C957" s="38" t="s">
        <v>8</v>
      </c>
      <c r="D957" s="8" t="str">
        <f t="shared" si="30"/>
        <v>Crudo</v>
      </c>
      <c r="E957" s="39">
        <v>2342.0247956499998</v>
      </c>
      <c r="F957" s="38" t="str">
        <f>VLOOKUP(D957,IMPORT_CLASE!$A$2:$B$45,2,FALSE)</f>
        <v>Petróleo</v>
      </c>
      <c r="G957" s="38" t="s">
        <v>75</v>
      </c>
      <c r="H957" s="38" t="str">
        <f t="shared" si="29"/>
        <v>01/6/2021</v>
      </c>
    </row>
    <row r="958" spans="1:8" ht="15">
      <c r="A958" s="38">
        <v>2021</v>
      </c>
      <c r="B958" s="38">
        <v>6</v>
      </c>
      <c r="C958" s="38" t="s">
        <v>14</v>
      </c>
      <c r="D958" s="8" t="str">
        <f t="shared" si="30"/>
        <v>Gasolina Natural</v>
      </c>
      <c r="E958" s="39">
        <v>1.31774871</v>
      </c>
      <c r="F958" s="38" t="str">
        <f>VLOOKUP(D958,IMPORT_CLASE!$A$2:$B$45,2,FALSE)</f>
        <v>Gasolinas/Nafta</v>
      </c>
      <c r="G958" s="38" t="s">
        <v>75</v>
      </c>
      <c r="H958" s="38" t="str">
        <f t="shared" si="29"/>
        <v>01/6/2021</v>
      </c>
    </row>
    <row r="959" spans="1:8" ht="15">
      <c r="A959" s="38">
        <v>2021</v>
      </c>
      <c r="B959" s="38">
        <v>6</v>
      </c>
      <c r="C959" s="38" t="s">
        <v>54</v>
      </c>
      <c r="D959" s="8" t="str">
        <f t="shared" si="30"/>
        <v>Nafta Craqueada</v>
      </c>
      <c r="E959" s="39">
        <v>286.55965645999999</v>
      </c>
      <c r="F959" s="38" t="str">
        <f>VLOOKUP(D959,IMPORT_CLASE!$A$2:$B$45,2,FALSE)</f>
        <v>Gasolinas/Nafta</v>
      </c>
      <c r="G959" s="38" t="s">
        <v>75</v>
      </c>
      <c r="H959" s="38" t="str">
        <f t="shared" si="29"/>
        <v>01/6/2021</v>
      </c>
    </row>
    <row r="960" spans="1:8" ht="30.75">
      <c r="A960" s="38">
        <v>2021</v>
      </c>
      <c r="B960" s="38">
        <v>6</v>
      </c>
      <c r="C960" s="38" t="s">
        <v>55</v>
      </c>
      <c r="D960" s="8" t="str">
        <f t="shared" si="30"/>
        <v>Diesel Ultra Bajo en Azufre (ULSD)</v>
      </c>
      <c r="E960" s="39">
        <v>1431.39333532</v>
      </c>
      <c r="F960" s="38" t="str">
        <f>VLOOKUP(D960,IMPORT_CLASE!$A$2:$B$45,2,FALSE)</f>
        <v>Diesel 2/DB5</v>
      </c>
      <c r="G960" s="38" t="s">
        <v>75</v>
      </c>
      <c r="H960" s="38" t="str">
        <f t="shared" si="29"/>
        <v>01/6/2021</v>
      </c>
    </row>
    <row r="961" spans="1:8" ht="15">
      <c r="A961" s="38">
        <v>2021</v>
      </c>
      <c r="B961" s="38">
        <v>6</v>
      </c>
      <c r="C961" s="38" t="s">
        <v>25</v>
      </c>
      <c r="D961" s="8" t="str">
        <f t="shared" si="30"/>
        <v>Bases Lubricantes</v>
      </c>
      <c r="E961" s="39">
        <v>30.779408862689699</v>
      </c>
      <c r="F961" s="38" t="str">
        <f>VLOOKUP(D961,IMPORT_CLASE!$A$2:$B$45,2,FALSE)</f>
        <v>Bases, aceites y grasas lubricantes</v>
      </c>
      <c r="G961" s="38" t="s">
        <v>75</v>
      </c>
      <c r="H961" s="38" t="str">
        <f t="shared" si="29"/>
        <v>01/6/2021</v>
      </c>
    </row>
    <row r="962" spans="1:8" ht="30.75">
      <c r="A962" s="38">
        <v>2021</v>
      </c>
      <c r="B962" s="38">
        <v>6</v>
      </c>
      <c r="C962" s="38" t="s">
        <v>56</v>
      </c>
      <c r="D962" s="8" t="str">
        <f t="shared" si="30"/>
        <v>Gasolina obtenido por blending (HOGBS)</v>
      </c>
      <c r="E962" s="39">
        <v>74.193235830000006</v>
      </c>
      <c r="F962" s="38" t="str">
        <f>VLOOKUP(D962,IMPORT_CLASE!$A$2:$B$45,2,FALSE)</f>
        <v>Gasolinas/Nafta</v>
      </c>
      <c r="G962" s="38" t="s">
        <v>75</v>
      </c>
      <c r="H962" s="38" t="str">
        <f t="shared" si="29"/>
        <v>01/6/2021</v>
      </c>
    </row>
    <row r="963" spans="1:8" ht="15">
      <c r="A963" s="38">
        <v>2021</v>
      </c>
      <c r="B963" s="38">
        <v>6</v>
      </c>
      <c r="C963" s="38" t="s">
        <v>101</v>
      </c>
      <c r="D963" s="8" t="str">
        <f t="shared" si="30"/>
        <v>Diesel 2 Bajo Azufre</v>
      </c>
      <c r="E963" s="39">
        <v>456.06093476999996</v>
      </c>
      <c r="F963" s="38" t="str">
        <f>VLOOKUP(D963,IMPORT_CLASE!$A$2:$B$45,2,FALSE)</f>
        <v>Diesel 2/DB5</v>
      </c>
      <c r="G963" s="38" t="s">
        <v>75</v>
      </c>
      <c r="H963" s="38" t="str">
        <f t="shared" ref="H963:H1026" si="31">"01/"&amp;B963&amp;"/"&amp;A963</f>
        <v>01/6/2021</v>
      </c>
    </row>
    <row r="964" spans="1:8" ht="15">
      <c r="A964" s="38">
        <v>2021</v>
      </c>
      <c r="B964" s="38">
        <v>7</v>
      </c>
      <c r="C964" s="38" t="s">
        <v>13</v>
      </c>
      <c r="D964" s="8" t="str">
        <f t="shared" ref="D964:D996" si="32">TRIM(C964)</f>
        <v>Propano</v>
      </c>
      <c r="E964" s="39">
        <v>459.21965325999997</v>
      </c>
      <c r="F964" s="38" t="str">
        <f>VLOOKUP(D964,IMPORT_CLASE!$A$2:$B$45,2,FALSE)</f>
        <v>GLP/Propano/Butano</v>
      </c>
      <c r="G964" s="38" t="s">
        <v>75</v>
      </c>
      <c r="H964" s="38" t="str">
        <f t="shared" si="31"/>
        <v>01/7/2021</v>
      </c>
    </row>
    <row r="965" spans="1:8" ht="15">
      <c r="A965" s="38">
        <v>2021</v>
      </c>
      <c r="B965" s="38">
        <v>7</v>
      </c>
      <c r="C965" s="38" t="s">
        <v>12</v>
      </c>
      <c r="D965" s="8" t="str">
        <f t="shared" si="32"/>
        <v>Butano</v>
      </c>
      <c r="E965" s="39">
        <v>188.11790452999998</v>
      </c>
      <c r="F965" s="38" t="str">
        <f>VLOOKUP(D965,IMPORT_CLASE!$A$2:$B$45,2,FALSE)</f>
        <v>GLP/Propano/Butano</v>
      </c>
      <c r="G965" s="38" t="s">
        <v>75</v>
      </c>
      <c r="H965" s="38" t="str">
        <f t="shared" si="31"/>
        <v>01/7/2021</v>
      </c>
    </row>
    <row r="966" spans="1:8" ht="15">
      <c r="A966" s="38">
        <v>2021</v>
      </c>
      <c r="B966" s="38">
        <v>7</v>
      </c>
      <c r="C966" s="38" t="s">
        <v>51</v>
      </c>
      <c r="D966" s="8" t="str">
        <f t="shared" si="32"/>
        <v>Petroleo Industrial 6</v>
      </c>
      <c r="E966" s="39">
        <v>3.1217584500000002</v>
      </c>
      <c r="F966" s="38" t="str">
        <f>VLOOKUP(D966,IMPORT_CLASE!$A$2:$B$45,2,FALSE)</f>
        <v>Residuales</v>
      </c>
      <c r="G966" s="38" t="s">
        <v>75</v>
      </c>
      <c r="H966" s="38" t="str">
        <f t="shared" si="31"/>
        <v>01/7/2021</v>
      </c>
    </row>
    <row r="967" spans="1:8" ht="15">
      <c r="A967" s="38">
        <v>2021</v>
      </c>
      <c r="B967" s="38">
        <v>7</v>
      </c>
      <c r="C967" s="38" t="s">
        <v>26</v>
      </c>
      <c r="D967" s="8" t="str">
        <f t="shared" si="32"/>
        <v>Aceites Lubricantes</v>
      </c>
      <c r="E967" s="39">
        <v>54.791897376995713</v>
      </c>
      <c r="F967" s="38" t="str">
        <f>VLOOKUP(D967,IMPORT_CLASE!$A$2:$B$45,2,FALSE)</f>
        <v>Bases, aceites y grasas lubricantes</v>
      </c>
      <c r="G967" s="38" t="s">
        <v>75</v>
      </c>
      <c r="H967" s="38" t="str">
        <f t="shared" si="31"/>
        <v>01/7/2021</v>
      </c>
    </row>
    <row r="968" spans="1:8" ht="15">
      <c r="A968" s="38">
        <v>2021</v>
      </c>
      <c r="B968" s="38">
        <v>7</v>
      </c>
      <c r="C968" s="38" t="s">
        <v>53</v>
      </c>
      <c r="D968" s="8" t="str">
        <f t="shared" si="32"/>
        <v>Solventes</v>
      </c>
      <c r="E968" s="39">
        <v>4.0170848610032941</v>
      </c>
      <c r="F968" s="38" t="str">
        <f>VLOOKUP(D968,IMPORT_CLASE!$A$2:$B$45,2,FALSE)</f>
        <v>Otros</v>
      </c>
      <c r="G968" s="38" t="s">
        <v>75</v>
      </c>
      <c r="H968" s="38" t="str">
        <f t="shared" si="31"/>
        <v>01/7/2021</v>
      </c>
    </row>
    <row r="969" spans="1:8" ht="15">
      <c r="A969" s="38">
        <v>2021</v>
      </c>
      <c r="B969" s="38">
        <v>7</v>
      </c>
      <c r="C969" s="38" t="s">
        <v>27</v>
      </c>
      <c r="D969" s="8" t="str">
        <f t="shared" si="32"/>
        <v>Grasas Lubricantes</v>
      </c>
      <c r="E969" s="39">
        <v>2.6313399828258026</v>
      </c>
      <c r="F969" s="38" t="str">
        <f>VLOOKUP(D969,IMPORT_CLASE!$A$2:$B$45,2,FALSE)</f>
        <v>Bases, aceites y grasas lubricantes</v>
      </c>
      <c r="G969" s="38" t="s">
        <v>75</v>
      </c>
      <c r="H969" s="38" t="str">
        <f t="shared" si="31"/>
        <v>01/7/2021</v>
      </c>
    </row>
    <row r="970" spans="1:8" ht="15">
      <c r="A970" s="38">
        <v>2021</v>
      </c>
      <c r="B970" s="38">
        <v>7</v>
      </c>
      <c r="C970" s="38" t="s">
        <v>97</v>
      </c>
      <c r="D970" s="8" t="str">
        <f t="shared" si="32"/>
        <v>Diesel B5 Bajo Azufre</v>
      </c>
      <c r="E970" s="39">
        <v>1578.2302528999999</v>
      </c>
      <c r="F970" s="38" t="str">
        <f>VLOOKUP(D970,IMPORT_CLASE!$A$2:$B$45,2,FALSE)</f>
        <v>Diesel 2/DB5</v>
      </c>
      <c r="G970" s="38" t="s">
        <v>75</v>
      </c>
      <c r="H970" s="38" t="str">
        <f t="shared" si="31"/>
        <v>01/7/2021</v>
      </c>
    </row>
    <row r="971" spans="1:8" ht="15">
      <c r="A971" s="38">
        <v>2021</v>
      </c>
      <c r="B971" s="38">
        <v>7</v>
      </c>
      <c r="C971" s="38" t="s">
        <v>64</v>
      </c>
      <c r="D971" s="8" t="str">
        <f t="shared" si="32"/>
        <v>Turbo A-1</v>
      </c>
      <c r="E971" s="39">
        <v>151.53714523999997</v>
      </c>
      <c r="F971" s="38" t="str">
        <f>VLOOKUP(D971,IMPORT_CLASE!$A$2:$B$45,2,FALSE)</f>
        <v>Keroturbo</v>
      </c>
      <c r="G971" s="38" t="s">
        <v>75</v>
      </c>
      <c r="H971" s="38" t="str">
        <f t="shared" si="31"/>
        <v>01/7/2021</v>
      </c>
    </row>
    <row r="972" spans="1:8" ht="15">
      <c r="A972" s="38">
        <v>2021</v>
      </c>
      <c r="B972" s="38">
        <v>7</v>
      </c>
      <c r="C972" s="38" t="s">
        <v>98</v>
      </c>
      <c r="D972" s="8" t="str">
        <f t="shared" si="32"/>
        <v>Gas Licuado de Petróleo</v>
      </c>
      <c r="E972" s="39">
        <v>3.4794392999999997</v>
      </c>
      <c r="F972" s="38" t="str">
        <f>VLOOKUP(D972,IMPORT_CLASE!$A$2:$B$45,2,FALSE)</f>
        <v>GLP/Propano/Butano</v>
      </c>
      <c r="G972" s="38" t="s">
        <v>75</v>
      </c>
      <c r="H972" s="38" t="str">
        <f t="shared" si="31"/>
        <v>01/7/2021</v>
      </c>
    </row>
    <row r="973" spans="1:8" ht="15">
      <c r="A973" s="38">
        <v>2021</v>
      </c>
      <c r="B973" s="38">
        <v>7</v>
      </c>
      <c r="C973" s="38" t="s">
        <v>99</v>
      </c>
      <c r="D973" s="8" t="str">
        <f t="shared" si="32"/>
        <v>Gasolina 90</v>
      </c>
      <c r="E973" s="39">
        <v>171.87001683</v>
      </c>
      <c r="F973" s="38" t="str">
        <f>VLOOKUP(D973,IMPORT_CLASE!$A$2:$B$45,2,FALSE)</f>
        <v>Gasolinas/Nafta</v>
      </c>
      <c r="G973" s="38" t="s">
        <v>75</v>
      </c>
      <c r="H973" s="38" t="str">
        <f t="shared" si="31"/>
        <v>01/7/2021</v>
      </c>
    </row>
    <row r="974" spans="1:8" ht="15">
      <c r="A974" s="38">
        <v>2021</v>
      </c>
      <c r="B974" s="38">
        <v>7</v>
      </c>
      <c r="C974" s="38" t="s">
        <v>100</v>
      </c>
      <c r="D974" s="8" t="str">
        <f t="shared" si="32"/>
        <v>Gasolina 97</v>
      </c>
      <c r="E974" s="39">
        <v>28.092397999999996</v>
      </c>
      <c r="F974" s="38" t="str">
        <f>VLOOKUP(D974,IMPORT_CLASE!$A$2:$B$45,2,FALSE)</f>
        <v>Gasolinas/Nafta</v>
      </c>
      <c r="G974" s="38" t="s">
        <v>75</v>
      </c>
      <c r="H974" s="38" t="str">
        <f t="shared" si="31"/>
        <v>01/7/2021</v>
      </c>
    </row>
    <row r="975" spans="1:8" ht="15">
      <c r="A975" s="38">
        <v>2021</v>
      </c>
      <c r="B975" s="38">
        <v>7</v>
      </c>
      <c r="C975" s="38" t="s">
        <v>102</v>
      </c>
      <c r="D975" s="8" t="str">
        <f t="shared" si="32"/>
        <v>Gasolina 95</v>
      </c>
      <c r="E975" s="39">
        <v>52.584789979999996</v>
      </c>
      <c r="F975" s="38" t="str">
        <f>VLOOKUP(D975,IMPORT_CLASE!$A$2:$B$45,2,FALSE)</f>
        <v>Gasolinas/Nafta</v>
      </c>
      <c r="G975" s="38" t="s">
        <v>75</v>
      </c>
      <c r="H975" s="38" t="str">
        <f t="shared" si="31"/>
        <v>01/7/2021</v>
      </c>
    </row>
    <row r="976" spans="1:8" ht="15">
      <c r="A976" s="38">
        <v>2021</v>
      </c>
      <c r="B976" s="38">
        <v>7</v>
      </c>
      <c r="C976" s="38" t="s">
        <v>103</v>
      </c>
      <c r="D976" s="8" t="str">
        <f t="shared" si="32"/>
        <v>Petroleo Industrial 500</v>
      </c>
      <c r="E976" s="39">
        <v>100.23169094000001</v>
      </c>
      <c r="F976" s="38" t="str">
        <f>VLOOKUP(D976,IMPORT_CLASE!$A$2:$B$45,2,FALSE)</f>
        <v>Residuales</v>
      </c>
      <c r="G976" s="38" t="s">
        <v>75</v>
      </c>
      <c r="H976" s="38" t="str">
        <f t="shared" si="31"/>
        <v>01/7/2021</v>
      </c>
    </row>
    <row r="977" spans="1:8" ht="15">
      <c r="A977" s="38">
        <v>2021</v>
      </c>
      <c r="B977" s="38">
        <v>7</v>
      </c>
      <c r="C977" s="38" t="s">
        <v>8</v>
      </c>
      <c r="D977" s="8" t="str">
        <f t="shared" si="32"/>
        <v>Crudo</v>
      </c>
      <c r="E977" s="39">
        <v>2012.0214049299998</v>
      </c>
      <c r="F977" s="38" t="str">
        <f>VLOOKUP(D977,IMPORT_CLASE!$A$2:$B$45,2,FALSE)</f>
        <v>Petróleo</v>
      </c>
      <c r="G977" s="38" t="s">
        <v>75</v>
      </c>
      <c r="H977" s="38" t="str">
        <f t="shared" si="31"/>
        <v>01/7/2021</v>
      </c>
    </row>
    <row r="978" spans="1:8" ht="15">
      <c r="A978" s="38">
        <v>2021</v>
      </c>
      <c r="B978" s="38">
        <v>7</v>
      </c>
      <c r="C978" s="38" t="s">
        <v>14</v>
      </c>
      <c r="D978" s="8" t="str">
        <f t="shared" si="32"/>
        <v>Gasolina Natural</v>
      </c>
      <c r="E978" s="39">
        <v>4.8479734700000003</v>
      </c>
      <c r="F978" s="38" t="str">
        <f>VLOOKUP(D978,IMPORT_CLASE!$A$2:$B$45,2,FALSE)</f>
        <v>Gasolinas/Nafta</v>
      </c>
      <c r="G978" s="38" t="s">
        <v>75</v>
      </c>
      <c r="H978" s="38" t="str">
        <f t="shared" si="31"/>
        <v>01/7/2021</v>
      </c>
    </row>
    <row r="979" spans="1:8" ht="15">
      <c r="A979" s="38">
        <v>2021</v>
      </c>
      <c r="B979" s="38">
        <v>7</v>
      </c>
      <c r="C979" s="38" t="s">
        <v>54</v>
      </c>
      <c r="D979" s="8" t="str">
        <f t="shared" si="32"/>
        <v>Nafta Craqueada</v>
      </c>
      <c r="E979" s="39">
        <v>810.20035123000014</v>
      </c>
      <c r="F979" s="38" t="str">
        <f>VLOOKUP(D979,IMPORT_CLASE!$A$2:$B$45,2,FALSE)</f>
        <v>Gasolinas/Nafta</v>
      </c>
      <c r="G979" s="38" t="s">
        <v>75</v>
      </c>
      <c r="H979" s="38" t="str">
        <f t="shared" si="31"/>
        <v>01/7/2021</v>
      </c>
    </row>
    <row r="980" spans="1:8" ht="30.75">
      <c r="A980" s="38">
        <v>2021</v>
      </c>
      <c r="B980" s="38">
        <v>7</v>
      </c>
      <c r="C980" s="38" t="s">
        <v>55</v>
      </c>
      <c r="D980" s="8" t="str">
        <f t="shared" si="32"/>
        <v>Diesel Ultra Bajo en Azufre (ULSD)</v>
      </c>
      <c r="E980" s="39">
        <v>1372.0107096100003</v>
      </c>
      <c r="F980" s="38" t="str">
        <f>VLOOKUP(D980,IMPORT_CLASE!$A$2:$B$45,2,FALSE)</f>
        <v>Diesel 2/DB5</v>
      </c>
      <c r="G980" s="38" t="s">
        <v>75</v>
      </c>
      <c r="H980" s="38" t="str">
        <f t="shared" si="31"/>
        <v>01/7/2021</v>
      </c>
    </row>
    <row r="981" spans="1:8" ht="15">
      <c r="A981" s="38">
        <v>2021</v>
      </c>
      <c r="B981" s="38">
        <v>7</v>
      </c>
      <c r="C981" s="38" t="s">
        <v>25</v>
      </c>
      <c r="D981" s="8" t="str">
        <f t="shared" si="32"/>
        <v>Bases Lubricantes</v>
      </c>
      <c r="E981" s="39">
        <v>43.109320492124915</v>
      </c>
      <c r="F981" s="38" t="str">
        <f>VLOOKUP(D981,IMPORT_CLASE!$A$2:$B$45,2,FALSE)</f>
        <v>Bases, aceites y grasas lubricantes</v>
      </c>
      <c r="G981" s="38" t="s">
        <v>75</v>
      </c>
      <c r="H981" s="38" t="str">
        <f t="shared" si="31"/>
        <v>01/7/2021</v>
      </c>
    </row>
    <row r="982" spans="1:8" ht="30.75">
      <c r="A982" s="38">
        <v>2021</v>
      </c>
      <c r="B982" s="38">
        <v>7</v>
      </c>
      <c r="C982" s="38" t="s">
        <v>56</v>
      </c>
      <c r="D982" s="8" t="str">
        <f t="shared" si="32"/>
        <v>Gasolina obtenido por blending (HOGBS)</v>
      </c>
      <c r="E982" s="39">
        <v>162.7899175</v>
      </c>
      <c r="F982" s="38" t="str">
        <f>VLOOKUP(D982,IMPORT_CLASE!$A$2:$B$45,2,FALSE)</f>
        <v>Gasolinas/Nafta</v>
      </c>
      <c r="G982" s="38" t="s">
        <v>75</v>
      </c>
      <c r="H982" s="38" t="str">
        <f t="shared" si="31"/>
        <v>01/7/2021</v>
      </c>
    </row>
    <row r="983" spans="1:8" ht="15">
      <c r="A983" s="38">
        <v>2021</v>
      </c>
      <c r="B983" s="38">
        <v>7</v>
      </c>
      <c r="C983" s="38" t="s">
        <v>57</v>
      </c>
      <c r="D983" s="8" t="str">
        <f t="shared" si="32"/>
        <v>Diesel Bajo Azufre</v>
      </c>
      <c r="E983" s="39">
        <v>9.2632829999999999E-2</v>
      </c>
      <c r="F983" s="38" t="str">
        <f>VLOOKUP(D983,IMPORT_CLASE!$A$2:$B$45,2,FALSE)</f>
        <v>Diesel 2/DB5</v>
      </c>
      <c r="G983" s="38" t="s">
        <v>75</v>
      </c>
      <c r="H983" s="38" t="str">
        <f t="shared" si="31"/>
        <v>01/7/2021</v>
      </c>
    </row>
    <row r="984" spans="1:8" ht="15">
      <c r="A984" s="38">
        <v>2021</v>
      </c>
      <c r="B984" s="38">
        <v>8</v>
      </c>
      <c r="C984" s="38" t="s">
        <v>13</v>
      </c>
      <c r="D984" s="8" t="str">
        <f t="shared" si="32"/>
        <v>Propano</v>
      </c>
      <c r="E984" s="39">
        <v>436.10136210000002</v>
      </c>
      <c r="F984" s="38" t="str">
        <f>VLOOKUP(D984,IMPORT_CLASE!$A$2:$B$45,2,FALSE)</f>
        <v>GLP/Propano/Butano</v>
      </c>
      <c r="G984" s="38" t="s">
        <v>75</v>
      </c>
      <c r="H984" s="38" t="str">
        <f t="shared" si="31"/>
        <v>01/8/2021</v>
      </c>
    </row>
    <row r="985" spans="1:8" ht="15">
      <c r="A985" s="38">
        <v>2021</v>
      </c>
      <c r="B985" s="38">
        <v>8</v>
      </c>
      <c r="C985" s="38" t="s">
        <v>12</v>
      </c>
      <c r="D985" s="8" t="str">
        <f t="shared" si="32"/>
        <v>Butano</v>
      </c>
      <c r="E985" s="39">
        <v>167.42138917</v>
      </c>
      <c r="F985" s="38" t="str">
        <f>VLOOKUP(D985,IMPORT_CLASE!$A$2:$B$45,2,FALSE)</f>
        <v>GLP/Propano/Butano</v>
      </c>
      <c r="G985" s="38" t="s">
        <v>75</v>
      </c>
      <c r="H985" s="38" t="str">
        <f t="shared" si="31"/>
        <v>01/8/2021</v>
      </c>
    </row>
    <row r="986" spans="1:8" ht="15">
      <c r="A986" s="38">
        <v>2021</v>
      </c>
      <c r="B986" s="38">
        <v>8</v>
      </c>
      <c r="C986" s="38" t="s">
        <v>51</v>
      </c>
      <c r="D986" s="8" t="str">
        <f t="shared" si="32"/>
        <v>Petroleo Industrial 6</v>
      </c>
      <c r="E986" s="39">
        <v>5.2933620799999996</v>
      </c>
      <c r="F986" s="38" t="str">
        <f>VLOOKUP(D986,IMPORT_CLASE!$A$2:$B$45,2,FALSE)</f>
        <v>Residuales</v>
      </c>
      <c r="G986" s="38" t="s">
        <v>75</v>
      </c>
      <c r="H986" s="38" t="str">
        <f t="shared" si="31"/>
        <v>01/8/2021</v>
      </c>
    </row>
    <row r="987" spans="1:8" ht="15">
      <c r="A987" s="38">
        <v>2021</v>
      </c>
      <c r="B987" s="38">
        <v>8</v>
      </c>
      <c r="C987" s="38" t="s">
        <v>26</v>
      </c>
      <c r="D987" s="8" t="str">
        <f t="shared" si="32"/>
        <v>Aceites Lubricantes</v>
      </c>
      <c r="E987" s="39">
        <v>39.697348436745962</v>
      </c>
      <c r="F987" s="38" t="str">
        <f>VLOOKUP(D987,IMPORT_CLASE!$A$2:$B$45,2,FALSE)</f>
        <v>Bases, aceites y grasas lubricantes</v>
      </c>
      <c r="G987" s="38" t="s">
        <v>75</v>
      </c>
      <c r="H987" s="38" t="str">
        <f t="shared" si="31"/>
        <v>01/8/2021</v>
      </c>
    </row>
    <row r="988" spans="1:8" ht="15">
      <c r="A988" s="38">
        <v>2021</v>
      </c>
      <c r="B988" s="38">
        <v>8</v>
      </c>
      <c r="C988" s="38" t="s">
        <v>53</v>
      </c>
      <c r="D988" s="8" t="str">
        <f t="shared" si="32"/>
        <v>Solventes</v>
      </c>
      <c r="E988" s="39">
        <v>8.9951490532524705</v>
      </c>
      <c r="F988" s="38" t="str">
        <f>VLOOKUP(D988,IMPORT_CLASE!$A$2:$B$45,2,FALSE)</f>
        <v>Otros</v>
      </c>
      <c r="G988" s="38" t="s">
        <v>75</v>
      </c>
      <c r="H988" s="38" t="str">
        <f t="shared" si="31"/>
        <v>01/8/2021</v>
      </c>
    </row>
    <row r="989" spans="1:8" ht="15">
      <c r="A989" s="38">
        <v>2021</v>
      </c>
      <c r="B989" s="38">
        <v>8</v>
      </c>
      <c r="C989" s="38" t="s">
        <v>27</v>
      </c>
      <c r="D989" s="8" t="str">
        <f t="shared" si="32"/>
        <v>Grasas Lubricantes</v>
      </c>
      <c r="E989" s="39">
        <v>2.8847895718207091</v>
      </c>
      <c r="F989" s="38" t="str">
        <f>VLOOKUP(D989,IMPORT_CLASE!$A$2:$B$45,2,FALSE)</f>
        <v>Bases, aceites y grasas lubricantes</v>
      </c>
      <c r="G989" s="38" t="s">
        <v>75</v>
      </c>
      <c r="H989" s="38" t="str">
        <f t="shared" si="31"/>
        <v>01/8/2021</v>
      </c>
    </row>
    <row r="990" spans="1:8" ht="15">
      <c r="A990" s="38">
        <v>2021</v>
      </c>
      <c r="B990" s="38">
        <v>8</v>
      </c>
      <c r="C990" s="38" t="s">
        <v>97</v>
      </c>
      <c r="D990" s="8" t="str">
        <f t="shared" si="32"/>
        <v>Diesel B5 Bajo Azufre</v>
      </c>
      <c r="E990" s="39">
        <v>1248.2852585400001</v>
      </c>
      <c r="F990" s="38" t="str">
        <f>VLOOKUP(D990,IMPORT_CLASE!$A$2:$B$45,2,FALSE)</f>
        <v>Diesel 2/DB5</v>
      </c>
      <c r="G990" s="38" t="s">
        <v>75</v>
      </c>
      <c r="H990" s="38" t="str">
        <f t="shared" si="31"/>
        <v>01/8/2021</v>
      </c>
    </row>
    <row r="991" spans="1:8" ht="15">
      <c r="A991" s="38">
        <v>2021</v>
      </c>
      <c r="B991" s="38">
        <v>8</v>
      </c>
      <c r="C991" s="38" t="s">
        <v>64</v>
      </c>
      <c r="D991" s="8" t="str">
        <f t="shared" si="32"/>
        <v>Turbo A-1</v>
      </c>
      <c r="E991" s="39">
        <v>22.000665089999998</v>
      </c>
      <c r="F991" s="38" t="str">
        <f>VLOOKUP(D991,IMPORT_CLASE!$A$2:$B$45,2,FALSE)</f>
        <v>Keroturbo</v>
      </c>
      <c r="G991" s="38" t="s">
        <v>75</v>
      </c>
      <c r="H991" s="38" t="str">
        <f t="shared" si="31"/>
        <v>01/8/2021</v>
      </c>
    </row>
    <row r="992" spans="1:8" ht="15">
      <c r="A992" s="38">
        <v>2021</v>
      </c>
      <c r="B992" s="38">
        <v>8</v>
      </c>
      <c r="C992" s="38" t="s">
        <v>98</v>
      </c>
      <c r="D992" s="8" t="str">
        <f t="shared" si="32"/>
        <v>Gas Licuado de Petróleo</v>
      </c>
      <c r="E992" s="39">
        <v>0.75454840000000001</v>
      </c>
      <c r="F992" s="38" t="str">
        <f>VLOOKUP(D992,IMPORT_CLASE!$A$2:$B$45,2,FALSE)</f>
        <v>GLP/Propano/Butano</v>
      </c>
      <c r="G992" s="38" t="s">
        <v>75</v>
      </c>
      <c r="H992" s="38" t="str">
        <f t="shared" si="31"/>
        <v>01/8/2021</v>
      </c>
    </row>
    <row r="993" spans="1:8" ht="15">
      <c r="A993" s="38">
        <v>2021</v>
      </c>
      <c r="B993" s="38">
        <v>8</v>
      </c>
      <c r="C993" s="38" t="s">
        <v>99</v>
      </c>
      <c r="D993" s="8" t="str">
        <f t="shared" si="32"/>
        <v>Gasolina 90</v>
      </c>
      <c r="E993" s="39">
        <v>200.94646645999998</v>
      </c>
      <c r="F993" s="38" t="str">
        <f>VLOOKUP(D993,IMPORT_CLASE!$A$2:$B$45,2,FALSE)</f>
        <v>Gasolinas/Nafta</v>
      </c>
      <c r="G993" s="38" t="s">
        <v>75</v>
      </c>
      <c r="H993" s="38" t="str">
        <f t="shared" si="31"/>
        <v>01/8/2021</v>
      </c>
    </row>
    <row r="994" spans="1:8" ht="15">
      <c r="A994" s="38">
        <v>2021</v>
      </c>
      <c r="B994" s="38">
        <v>8</v>
      </c>
      <c r="C994" s="38" t="s">
        <v>100</v>
      </c>
      <c r="D994" s="8" t="str">
        <f t="shared" si="32"/>
        <v>Gasolina 97</v>
      </c>
      <c r="E994" s="39">
        <v>10.00030746</v>
      </c>
      <c r="F994" s="38" t="str">
        <f>VLOOKUP(D994,IMPORT_CLASE!$A$2:$B$45,2,FALSE)</f>
        <v>Gasolinas/Nafta</v>
      </c>
      <c r="G994" s="38" t="s">
        <v>75</v>
      </c>
      <c r="H994" s="38" t="str">
        <f t="shared" si="31"/>
        <v>01/8/2021</v>
      </c>
    </row>
    <row r="995" spans="1:8" ht="15">
      <c r="A995" s="38">
        <v>2021</v>
      </c>
      <c r="B995" s="38">
        <v>8</v>
      </c>
      <c r="C995" s="38" t="s">
        <v>102</v>
      </c>
      <c r="D995" s="8" t="str">
        <f t="shared" si="32"/>
        <v>Gasolina 95</v>
      </c>
      <c r="E995" s="39">
        <v>76.450836340000009</v>
      </c>
      <c r="F995" s="38" t="str">
        <f>VLOOKUP(D995,IMPORT_CLASE!$A$2:$B$45,2,FALSE)</f>
        <v>Gasolinas/Nafta</v>
      </c>
      <c r="G995" s="38" t="s">
        <v>75</v>
      </c>
      <c r="H995" s="38" t="str">
        <f t="shared" si="31"/>
        <v>01/8/2021</v>
      </c>
    </row>
    <row r="996" spans="1:8" ht="15">
      <c r="A996" s="38">
        <v>2021</v>
      </c>
      <c r="B996" s="38">
        <v>8</v>
      </c>
      <c r="C996" s="38" t="s">
        <v>103</v>
      </c>
      <c r="D996" s="8" t="str">
        <f t="shared" si="32"/>
        <v>Petroleo Industrial 500</v>
      </c>
      <c r="E996" s="39">
        <v>25.147130660000002</v>
      </c>
      <c r="F996" s="38" t="str">
        <f>VLOOKUP(D996,IMPORT_CLASE!$A$2:$B$45,2,FALSE)</f>
        <v>Residuales</v>
      </c>
      <c r="G996" s="38" t="s">
        <v>75</v>
      </c>
      <c r="H996" s="38" t="str">
        <f t="shared" si="31"/>
        <v>01/8/2021</v>
      </c>
    </row>
    <row r="997" spans="1:8" ht="15">
      <c r="A997" s="38">
        <v>2021</v>
      </c>
      <c r="B997" s="38">
        <v>8</v>
      </c>
      <c r="C997" s="38" t="s">
        <v>8</v>
      </c>
      <c r="D997" s="8" t="str">
        <f t="shared" ref="D997:D1060" si="33">TRIM(C997)</f>
        <v>Crudo</v>
      </c>
      <c r="E997" s="39">
        <v>1903.43121604</v>
      </c>
      <c r="F997" s="38" t="str">
        <f>VLOOKUP(D997,IMPORT_CLASE!$A$2:$B$45,2,FALSE)</f>
        <v>Petróleo</v>
      </c>
      <c r="G997" s="38" t="s">
        <v>75</v>
      </c>
      <c r="H997" s="38" t="str">
        <f t="shared" si="31"/>
        <v>01/8/2021</v>
      </c>
    </row>
    <row r="998" spans="1:8" ht="15">
      <c r="A998" s="38">
        <v>2021</v>
      </c>
      <c r="B998" s="38">
        <v>8</v>
      </c>
      <c r="C998" s="38" t="s">
        <v>54</v>
      </c>
      <c r="D998" s="8" t="str">
        <f t="shared" si="33"/>
        <v>Nafta Craqueada</v>
      </c>
      <c r="E998" s="39">
        <v>850.20996563999995</v>
      </c>
      <c r="F998" s="38" t="str">
        <f>VLOOKUP(D998,IMPORT_CLASE!$A$2:$B$45,2,FALSE)</f>
        <v>Gasolinas/Nafta</v>
      </c>
      <c r="G998" s="38" t="s">
        <v>75</v>
      </c>
      <c r="H998" s="38" t="str">
        <f t="shared" si="31"/>
        <v>01/8/2021</v>
      </c>
    </row>
    <row r="999" spans="1:8" ht="30.75">
      <c r="A999" s="38">
        <v>2021</v>
      </c>
      <c r="B999" s="38">
        <v>8</v>
      </c>
      <c r="C999" s="38" t="s">
        <v>55</v>
      </c>
      <c r="D999" s="8" t="str">
        <f t="shared" si="33"/>
        <v>Diesel Ultra Bajo en Azufre (ULSD)</v>
      </c>
      <c r="E999" s="39">
        <v>1495.7744542</v>
      </c>
      <c r="F999" s="38" t="str">
        <f>VLOOKUP(D999,IMPORT_CLASE!$A$2:$B$45,2,FALSE)</f>
        <v>Diesel 2/DB5</v>
      </c>
      <c r="G999" s="38" t="s">
        <v>75</v>
      </c>
      <c r="H999" s="38" t="str">
        <f t="shared" si="31"/>
        <v>01/8/2021</v>
      </c>
    </row>
    <row r="1000" spans="1:8" ht="15">
      <c r="A1000" s="38">
        <v>2021</v>
      </c>
      <c r="B1000" s="38">
        <v>8</v>
      </c>
      <c r="C1000" s="38" t="s">
        <v>25</v>
      </c>
      <c r="D1000" s="8" t="str">
        <f t="shared" si="33"/>
        <v>Bases Lubricantes</v>
      </c>
      <c r="E1000" s="39">
        <v>52.985467397896024</v>
      </c>
      <c r="F1000" s="38" t="str">
        <f>VLOOKUP(D1000,IMPORT_CLASE!$A$2:$B$45,2,FALSE)</f>
        <v>Bases, aceites y grasas lubricantes</v>
      </c>
      <c r="G1000" s="38" t="s">
        <v>75</v>
      </c>
      <c r="H1000" s="38" t="str">
        <f t="shared" si="31"/>
        <v>01/8/2021</v>
      </c>
    </row>
    <row r="1001" spans="1:8" ht="30.75">
      <c r="A1001" s="38">
        <v>2021</v>
      </c>
      <c r="B1001" s="38">
        <v>8</v>
      </c>
      <c r="C1001" s="38" t="s">
        <v>56</v>
      </c>
      <c r="D1001" s="8" t="str">
        <f t="shared" si="33"/>
        <v>Gasolina obtenido por blending (HOGBS)</v>
      </c>
      <c r="E1001" s="39">
        <v>96.545958509999991</v>
      </c>
      <c r="F1001" s="38" t="str">
        <f>VLOOKUP(D1001,IMPORT_CLASE!$A$2:$B$45,2,FALSE)</f>
        <v>Gasolinas/Nafta</v>
      </c>
      <c r="G1001" s="38" t="s">
        <v>75</v>
      </c>
      <c r="H1001" s="38" t="str">
        <f t="shared" si="31"/>
        <v>01/8/2021</v>
      </c>
    </row>
    <row r="1002" spans="1:8" ht="15">
      <c r="A1002" s="38">
        <v>2021</v>
      </c>
      <c r="B1002" s="38">
        <v>8</v>
      </c>
      <c r="C1002" s="38" t="s">
        <v>57</v>
      </c>
      <c r="D1002" s="8" t="str">
        <f t="shared" si="33"/>
        <v>Diesel Bajo Azufre</v>
      </c>
      <c r="E1002" s="39">
        <v>9.8987805700000013</v>
      </c>
      <c r="F1002" s="38" t="str">
        <f>VLOOKUP(D1002,IMPORT_CLASE!$A$2:$B$45,2,FALSE)</f>
        <v>Diesel 2/DB5</v>
      </c>
      <c r="G1002" s="38" t="s">
        <v>75</v>
      </c>
      <c r="H1002" s="38" t="str">
        <f t="shared" si="31"/>
        <v>01/8/2021</v>
      </c>
    </row>
    <row r="1003" spans="1:8" ht="15">
      <c r="A1003" s="38">
        <v>2021</v>
      </c>
      <c r="B1003" s="38">
        <v>9</v>
      </c>
      <c r="C1003" s="40" t="s">
        <v>13</v>
      </c>
      <c r="D1003" s="8" t="str">
        <f t="shared" si="33"/>
        <v>Propano</v>
      </c>
      <c r="E1003" s="41">
        <v>374.83003180000003</v>
      </c>
      <c r="F1003" s="38" t="str">
        <f>VLOOKUP(D1003,IMPORT_CLASE!$A$2:$B$45,2,FALSE)</f>
        <v>GLP/Propano/Butano</v>
      </c>
      <c r="G1003" s="38" t="s">
        <v>75</v>
      </c>
      <c r="H1003" s="38" t="str">
        <f t="shared" si="31"/>
        <v>01/9/2021</v>
      </c>
    </row>
    <row r="1004" spans="1:8" ht="15">
      <c r="A1004" s="38">
        <v>2021</v>
      </c>
      <c r="B1004" s="38">
        <v>9</v>
      </c>
      <c r="C1004" s="40" t="s">
        <v>12</v>
      </c>
      <c r="D1004" s="8" t="str">
        <f t="shared" si="33"/>
        <v>Butano</v>
      </c>
      <c r="E1004" s="41">
        <v>133.80038309</v>
      </c>
      <c r="F1004" s="38" t="str">
        <f>VLOOKUP(D1004,IMPORT_CLASE!$A$2:$B$45,2,FALSE)</f>
        <v>GLP/Propano/Butano</v>
      </c>
      <c r="G1004" s="38" t="s">
        <v>75</v>
      </c>
      <c r="H1004" s="38" t="str">
        <f t="shared" si="31"/>
        <v>01/9/2021</v>
      </c>
    </row>
    <row r="1005" spans="1:8" ht="15">
      <c r="A1005" s="38">
        <v>2021</v>
      </c>
      <c r="B1005" s="38">
        <v>9</v>
      </c>
      <c r="C1005" s="40" t="s">
        <v>51</v>
      </c>
      <c r="D1005" s="8" t="str">
        <f t="shared" si="33"/>
        <v>Petroleo Industrial 6</v>
      </c>
      <c r="E1005" s="41">
        <v>1.0133441599999999</v>
      </c>
      <c r="F1005" s="38" t="str">
        <f>VLOOKUP(D1005,IMPORT_CLASE!$A$2:$B$45,2,FALSE)</f>
        <v>Residuales</v>
      </c>
      <c r="G1005" s="38" t="s">
        <v>75</v>
      </c>
      <c r="H1005" s="38" t="str">
        <f t="shared" si="31"/>
        <v>01/9/2021</v>
      </c>
    </row>
    <row r="1006" spans="1:8" ht="15">
      <c r="A1006" s="38">
        <v>2021</v>
      </c>
      <c r="B1006" s="38">
        <v>9</v>
      </c>
      <c r="C1006" s="40" t="s">
        <v>26</v>
      </c>
      <c r="D1006" s="8" t="str">
        <f t="shared" si="33"/>
        <v>Aceites Lubricantes</v>
      </c>
      <c r="E1006" s="41">
        <v>37.245367789489592</v>
      </c>
      <c r="F1006" s="38" t="str">
        <f>VLOOKUP(D1006,IMPORT_CLASE!$A$2:$B$45,2,FALSE)</f>
        <v>Bases, aceites y grasas lubricantes</v>
      </c>
      <c r="G1006" s="38" t="s">
        <v>75</v>
      </c>
      <c r="H1006" s="38" t="str">
        <f t="shared" si="31"/>
        <v>01/9/2021</v>
      </c>
    </row>
    <row r="1007" spans="1:8" ht="15">
      <c r="A1007" s="38">
        <v>2021</v>
      </c>
      <c r="B1007" s="38">
        <v>9</v>
      </c>
      <c r="C1007" s="40" t="s">
        <v>53</v>
      </c>
      <c r="D1007" s="8" t="str">
        <f t="shared" si="33"/>
        <v>Solventes</v>
      </c>
      <c r="E1007" s="41">
        <v>7.461109069406529</v>
      </c>
      <c r="F1007" s="38" t="str">
        <f>VLOOKUP(D1007,IMPORT_CLASE!$A$2:$B$45,2,FALSE)</f>
        <v>Otros</v>
      </c>
      <c r="G1007" s="38" t="s">
        <v>75</v>
      </c>
      <c r="H1007" s="38" t="str">
        <f t="shared" si="31"/>
        <v>01/9/2021</v>
      </c>
    </row>
    <row r="1008" spans="1:8" ht="15">
      <c r="A1008" s="38">
        <v>2021</v>
      </c>
      <c r="B1008" s="38">
        <v>9</v>
      </c>
      <c r="C1008" s="40" t="s">
        <v>27</v>
      </c>
      <c r="D1008" s="8" t="str">
        <f t="shared" si="33"/>
        <v>Grasas Lubricantes</v>
      </c>
      <c r="E1008" s="41">
        <v>2.6369944725831669</v>
      </c>
      <c r="F1008" s="38" t="str">
        <f>VLOOKUP(D1008,IMPORT_CLASE!$A$2:$B$45,2,FALSE)</f>
        <v>Bases, aceites y grasas lubricantes</v>
      </c>
      <c r="G1008" s="38" t="s">
        <v>75</v>
      </c>
      <c r="H1008" s="38" t="str">
        <f t="shared" si="31"/>
        <v>01/9/2021</v>
      </c>
    </row>
    <row r="1009" spans="1:8" ht="15">
      <c r="A1009" s="38">
        <v>2021</v>
      </c>
      <c r="B1009" s="38">
        <v>9</v>
      </c>
      <c r="C1009" s="42" t="s">
        <v>97</v>
      </c>
      <c r="D1009" s="8" t="str">
        <f t="shared" si="33"/>
        <v>Diesel B5 Bajo Azufre</v>
      </c>
      <c r="E1009" s="39">
        <v>950.82432760000006</v>
      </c>
      <c r="F1009" s="38" t="str">
        <f>VLOOKUP(D1009,IMPORT_CLASE!$A$2:$B$45,2,FALSE)</f>
        <v>Diesel 2/DB5</v>
      </c>
      <c r="G1009" s="38" t="s">
        <v>75</v>
      </c>
      <c r="H1009" s="38" t="str">
        <f t="shared" si="31"/>
        <v>01/9/2021</v>
      </c>
    </row>
    <row r="1010" spans="1:8" ht="15">
      <c r="A1010" s="38">
        <v>2021</v>
      </c>
      <c r="B1010" s="38">
        <v>9</v>
      </c>
      <c r="C1010" s="42" t="s">
        <v>64</v>
      </c>
      <c r="D1010" s="8" t="str">
        <f t="shared" si="33"/>
        <v>Turbo A-1</v>
      </c>
      <c r="E1010" s="39">
        <v>49.056099979999999</v>
      </c>
      <c r="F1010" s="38" t="str">
        <f>VLOOKUP(D1010,IMPORT_CLASE!$A$2:$B$45,2,FALSE)</f>
        <v>Keroturbo</v>
      </c>
      <c r="G1010" s="38" t="s">
        <v>75</v>
      </c>
      <c r="H1010" s="38" t="str">
        <f t="shared" si="31"/>
        <v>01/9/2021</v>
      </c>
    </row>
    <row r="1011" spans="1:8" ht="15">
      <c r="A1011" s="38">
        <v>2021</v>
      </c>
      <c r="B1011" s="38">
        <v>9</v>
      </c>
      <c r="C1011" s="42" t="s">
        <v>98</v>
      </c>
      <c r="D1011" s="8" t="str">
        <f t="shared" si="33"/>
        <v>Gas Licuado de Petróleo</v>
      </c>
      <c r="E1011" s="39">
        <v>1.5056372999999998</v>
      </c>
      <c r="F1011" s="38" t="str">
        <f>VLOOKUP(D1011,IMPORT_CLASE!$A$2:$B$45,2,FALSE)</f>
        <v>GLP/Propano/Butano</v>
      </c>
      <c r="G1011" s="38" t="s">
        <v>75</v>
      </c>
      <c r="H1011" s="38" t="str">
        <f t="shared" si="31"/>
        <v>01/9/2021</v>
      </c>
    </row>
    <row r="1012" spans="1:8" ht="15">
      <c r="A1012" s="38">
        <v>2021</v>
      </c>
      <c r="B1012" s="38">
        <v>9</v>
      </c>
      <c r="C1012" s="40" t="s">
        <v>99</v>
      </c>
      <c r="D1012" s="8" t="str">
        <f t="shared" si="33"/>
        <v>Gasolina 90</v>
      </c>
      <c r="E1012" s="39">
        <v>76.421625580000011</v>
      </c>
      <c r="F1012" s="38" t="str">
        <f>VLOOKUP(D1012,IMPORT_CLASE!$A$2:$B$45,2,FALSE)</f>
        <v>Gasolinas/Nafta</v>
      </c>
      <c r="G1012" s="38" t="s">
        <v>75</v>
      </c>
      <c r="H1012" s="38" t="str">
        <f t="shared" si="31"/>
        <v>01/9/2021</v>
      </c>
    </row>
    <row r="1013" spans="1:8" ht="15">
      <c r="A1013" s="38">
        <v>2021</v>
      </c>
      <c r="B1013" s="38">
        <v>9</v>
      </c>
      <c r="C1013" s="40" t="s">
        <v>100</v>
      </c>
      <c r="D1013" s="8" t="str">
        <f t="shared" si="33"/>
        <v>Gasolina 97</v>
      </c>
      <c r="E1013" s="39">
        <v>25.000756070000001</v>
      </c>
      <c r="F1013" s="38" t="str">
        <f>VLOOKUP(D1013,IMPORT_CLASE!$A$2:$B$45,2,FALSE)</f>
        <v>Gasolinas/Nafta</v>
      </c>
      <c r="G1013" s="38" t="s">
        <v>75</v>
      </c>
      <c r="H1013" s="38" t="str">
        <f t="shared" si="31"/>
        <v>01/9/2021</v>
      </c>
    </row>
    <row r="1014" spans="1:8" ht="15">
      <c r="A1014" s="38">
        <v>2021</v>
      </c>
      <c r="B1014" s="38">
        <v>9</v>
      </c>
      <c r="C1014" s="40" t="s">
        <v>102</v>
      </c>
      <c r="D1014" s="8" t="str">
        <f t="shared" si="33"/>
        <v>Gasolina 95</v>
      </c>
      <c r="E1014" s="39">
        <v>109.18334847</v>
      </c>
      <c r="F1014" s="38" t="str">
        <f>VLOOKUP(D1014,IMPORT_CLASE!$A$2:$B$45,2,FALSE)</f>
        <v>Gasolinas/Nafta</v>
      </c>
      <c r="G1014" s="38" t="s">
        <v>75</v>
      </c>
      <c r="H1014" s="38" t="str">
        <f t="shared" si="31"/>
        <v>01/9/2021</v>
      </c>
    </row>
    <row r="1015" spans="1:8" ht="15">
      <c r="A1015" s="38">
        <v>2021</v>
      </c>
      <c r="B1015" s="38">
        <v>9</v>
      </c>
      <c r="C1015" s="16" t="s">
        <v>8</v>
      </c>
      <c r="D1015" s="8" t="str">
        <f t="shared" si="33"/>
        <v>Crudo</v>
      </c>
      <c r="E1015" s="17">
        <v>3411.3676997399998</v>
      </c>
      <c r="F1015" s="38" t="str">
        <f>VLOOKUP(D1015,IMPORT_CLASE!$A$2:$B$45,2,FALSE)</f>
        <v>Petróleo</v>
      </c>
      <c r="G1015" s="38" t="s">
        <v>75</v>
      </c>
      <c r="H1015" s="38" t="str">
        <f t="shared" si="31"/>
        <v>01/9/2021</v>
      </c>
    </row>
    <row r="1016" spans="1:8" ht="15">
      <c r="A1016" s="38">
        <v>2021</v>
      </c>
      <c r="B1016" s="38">
        <v>9</v>
      </c>
      <c r="C1016" s="40" t="s">
        <v>14</v>
      </c>
      <c r="D1016" s="8" t="str">
        <f t="shared" si="33"/>
        <v>Gasolina Natural</v>
      </c>
      <c r="E1016" s="39">
        <v>93.833993559999996</v>
      </c>
      <c r="F1016" s="38" t="str">
        <f>VLOOKUP(D1016,IMPORT_CLASE!$A$2:$B$45,2,FALSE)</f>
        <v>Gasolinas/Nafta</v>
      </c>
      <c r="G1016" s="38" t="s">
        <v>75</v>
      </c>
      <c r="H1016" s="38" t="str">
        <f t="shared" si="31"/>
        <v>01/9/2021</v>
      </c>
    </row>
    <row r="1017" spans="1:8" ht="15">
      <c r="A1017" s="38">
        <v>2021</v>
      </c>
      <c r="B1017" s="38">
        <v>9</v>
      </c>
      <c r="C1017" s="16" t="s">
        <v>54</v>
      </c>
      <c r="D1017" s="8" t="str">
        <f t="shared" si="33"/>
        <v>Nafta Craqueada</v>
      </c>
      <c r="E1017" s="17">
        <v>385.85069677000001</v>
      </c>
      <c r="F1017" s="38" t="str">
        <f>VLOOKUP(D1017,IMPORT_CLASE!$A$2:$B$45,2,FALSE)</f>
        <v>Gasolinas/Nafta</v>
      </c>
      <c r="G1017" s="38" t="s">
        <v>75</v>
      </c>
      <c r="H1017" s="38" t="str">
        <f t="shared" si="31"/>
        <v>01/9/2021</v>
      </c>
    </row>
    <row r="1018" spans="1:8" ht="30.75">
      <c r="A1018" s="38">
        <v>2021</v>
      </c>
      <c r="B1018" s="38">
        <v>9</v>
      </c>
      <c r="C1018" s="16" t="s">
        <v>55</v>
      </c>
      <c r="D1018" s="8" t="str">
        <f t="shared" si="33"/>
        <v>Diesel Ultra Bajo en Azufre (ULSD)</v>
      </c>
      <c r="E1018" s="17">
        <v>1319.0930779900002</v>
      </c>
      <c r="F1018" s="38" t="str">
        <f>VLOOKUP(D1018,IMPORT_CLASE!$A$2:$B$45,2,FALSE)</f>
        <v>Diesel 2/DB5</v>
      </c>
      <c r="G1018" s="38" t="s">
        <v>75</v>
      </c>
      <c r="H1018" s="38" t="str">
        <f t="shared" si="31"/>
        <v>01/9/2021</v>
      </c>
    </row>
    <row r="1019" spans="1:8" ht="15">
      <c r="A1019" s="38">
        <v>2021</v>
      </c>
      <c r="B1019" s="38">
        <v>9</v>
      </c>
      <c r="C1019" s="16" t="s">
        <v>25</v>
      </c>
      <c r="D1019" s="8" t="str">
        <f t="shared" si="33"/>
        <v>Bases Lubricantes</v>
      </c>
      <c r="E1019" s="17">
        <v>58.68090327440521</v>
      </c>
      <c r="F1019" s="38" t="str">
        <f>VLOOKUP(D1019,IMPORT_CLASE!$A$2:$B$45,2,FALSE)</f>
        <v>Bases, aceites y grasas lubricantes</v>
      </c>
      <c r="G1019" s="38" t="s">
        <v>75</v>
      </c>
      <c r="H1019" s="38" t="str">
        <f t="shared" si="31"/>
        <v>01/9/2021</v>
      </c>
    </row>
    <row r="1020" spans="1:8" ht="30.75">
      <c r="A1020" s="38">
        <v>2021</v>
      </c>
      <c r="B1020" s="38">
        <v>9</v>
      </c>
      <c r="C1020" s="40" t="s">
        <v>56</v>
      </c>
      <c r="D1020" s="8" t="str">
        <f t="shared" si="33"/>
        <v>Gasolina obtenido por blending (HOGBS)</v>
      </c>
      <c r="E1020" s="39">
        <v>178.50158899000002</v>
      </c>
      <c r="F1020" s="38" t="str">
        <f>VLOOKUP(D1020,IMPORT_CLASE!$A$2:$B$45,2,FALSE)</f>
        <v>Gasolinas/Nafta</v>
      </c>
      <c r="G1020" s="38" t="s">
        <v>75</v>
      </c>
      <c r="H1020" s="38" t="str">
        <f t="shared" si="31"/>
        <v>01/9/2021</v>
      </c>
    </row>
    <row r="1021" spans="1:8" ht="15">
      <c r="A1021" s="38">
        <v>2021</v>
      </c>
      <c r="B1021" s="38">
        <v>9</v>
      </c>
      <c r="C1021" s="40" t="s">
        <v>57</v>
      </c>
      <c r="D1021" s="8" t="str">
        <f t="shared" si="33"/>
        <v>Diesel Bajo Azufre</v>
      </c>
      <c r="E1021" s="39">
        <v>28.209498930000002</v>
      </c>
      <c r="F1021" s="38" t="str">
        <f>VLOOKUP(D1021,IMPORT_CLASE!$A$2:$B$45,2,FALSE)</f>
        <v>Diesel 2/DB5</v>
      </c>
      <c r="G1021" s="38" t="s">
        <v>75</v>
      </c>
      <c r="H1021" s="38" t="str">
        <f t="shared" si="31"/>
        <v>01/9/2021</v>
      </c>
    </row>
    <row r="1022" spans="1:8" ht="15">
      <c r="A1022" s="38">
        <v>2021</v>
      </c>
      <c r="B1022" s="38">
        <v>10</v>
      </c>
      <c r="C1022" s="40" t="s">
        <v>13</v>
      </c>
      <c r="D1022" s="8" t="str">
        <f t="shared" si="33"/>
        <v>Propano</v>
      </c>
      <c r="E1022" s="39">
        <v>430.40471038000004</v>
      </c>
      <c r="F1022" s="38" t="str">
        <f>VLOOKUP(D1022,IMPORT_CLASE!$A$2:$B$45,2,FALSE)</f>
        <v>GLP/Propano/Butano</v>
      </c>
      <c r="G1022" s="38" t="s">
        <v>75</v>
      </c>
      <c r="H1022" s="38" t="str">
        <f t="shared" si="31"/>
        <v>01/10/2021</v>
      </c>
    </row>
    <row r="1023" spans="1:8" ht="15">
      <c r="A1023" s="38">
        <v>2021</v>
      </c>
      <c r="B1023" s="38">
        <v>10</v>
      </c>
      <c r="C1023" s="40" t="s">
        <v>12</v>
      </c>
      <c r="D1023" s="8" t="str">
        <f t="shared" si="33"/>
        <v>Butano</v>
      </c>
      <c r="E1023" s="39">
        <v>158.30243650999998</v>
      </c>
      <c r="F1023" s="38" t="str">
        <f>VLOOKUP(D1023,IMPORT_CLASE!$A$2:$B$45,2,FALSE)</f>
        <v>GLP/Propano/Butano</v>
      </c>
      <c r="G1023" s="38" t="s">
        <v>75</v>
      </c>
      <c r="H1023" s="38" t="str">
        <f t="shared" si="31"/>
        <v>01/10/2021</v>
      </c>
    </row>
    <row r="1024" spans="1:8" ht="15">
      <c r="A1024" s="38">
        <v>2021</v>
      </c>
      <c r="B1024" s="38">
        <v>10</v>
      </c>
      <c r="C1024" s="40" t="s">
        <v>51</v>
      </c>
      <c r="D1024" s="8" t="str">
        <f t="shared" si="33"/>
        <v>Petroleo Industrial 6</v>
      </c>
      <c r="E1024" s="39">
        <v>2.7053478700000002</v>
      </c>
      <c r="F1024" s="38" t="str">
        <f>VLOOKUP(D1024,IMPORT_CLASE!$A$2:$B$45,2,FALSE)</f>
        <v>Residuales</v>
      </c>
      <c r="G1024" s="38" t="s">
        <v>75</v>
      </c>
      <c r="H1024" s="38" t="str">
        <f t="shared" si="31"/>
        <v>01/10/2021</v>
      </c>
    </row>
    <row r="1025" spans="1:8" ht="15">
      <c r="A1025" s="38">
        <v>2021</v>
      </c>
      <c r="B1025" s="38">
        <v>10</v>
      </c>
      <c r="C1025" s="42" t="s">
        <v>97</v>
      </c>
      <c r="D1025" s="8" t="str">
        <f t="shared" si="33"/>
        <v>Diesel B5 Bajo Azufre</v>
      </c>
      <c r="E1025" s="39">
        <v>1557.65719137</v>
      </c>
      <c r="F1025" s="38" t="str">
        <f>VLOOKUP(D1025,IMPORT_CLASE!$A$2:$B$45,2,FALSE)</f>
        <v>Diesel 2/DB5</v>
      </c>
      <c r="G1025" s="38" t="s">
        <v>75</v>
      </c>
      <c r="H1025" s="38" t="str">
        <f t="shared" si="31"/>
        <v>01/10/2021</v>
      </c>
    </row>
    <row r="1026" spans="1:8" ht="15">
      <c r="A1026" s="38">
        <v>2021</v>
      </c>
      <c r="B1026" s="38">
        <v>10</v>
      </c>
      <c r="C1026" s="42" t="s">
        <v>64</v>
      </c>
      <c r="D1026" s="8" t="str">
        <f t="shared" si="33"/>
        <v>Turbo A-1</v>
      </c>
      <c r="E1026" s="39">
        <v>129.88974542</v>
      </c>
      <c r="F1026" s="38" t="str">
        <f>VLOOKUP(D1026,IMPORT_CLASE!$A$2:$B$45,2,FALSE)</f>
        <v>Keroturbo</v>
      </c>
      <c r="G1026" s="38" t="s">
        <v>75</v>
      </c>
      <c r="H1026" s="38" t="str">
        <f t="shared" si="31"/>
        <v>01/10/2021</v>
      </c>
    </row>
    <row r="1027" spans="1:8" ht="15">
      <c r="A1027" s="38">
        <v>2021</v>
      </c>
      <c r="B1027" s="38">
        <v>10</v>
      </c>
      <c r="C1027" s="40" t="s">
        <v>99</v>
      </c>
      <c r="D1027" s="8" t="str">
        <f t="shared" si="33"/>
        <v>Gasolina 90</v>
      </c>
      <c r="E1027" s="39">
        <v>251.18486000000001</v>
      </c>
      <c r="F1027" s="38" t="str">
        <f>VLOOKUP(D1027,IMPORT_CLASE!$A$2:$B$45,2,FALSE)</f>
        <v>Gasolinas/Nafta</v>
      </c>
      <c r="G1027" s="38" t="s">
        <v>75</v>
      </c>
      <c r="H1027" s="38" t="str">
        <f t="shared" ref="H1027:H1090" si="34">"01/"&amp;B1027&amp;"/"&amp;A1027</f>
        <v>01/10/2021</v>
      </c>
    </row>
    <row r="1028" spans="1:8" ht="15">
      <c r="A1028" s="38">
        <v>2021</v>
      </c>
      <c r="B1028" s="38">
        <v>10</v>
      </c>
      <c r="C1028" s="40" t="s">
        <v>100</v>
      </c>
      <c r="D1028" s="8" t="str">
        <f t="shared" si="33"/>
        <v>Gasolina 97</v>
      </c>
      <c r="E1028" s="39">
        <v>10.00030117</v>
      </c>
      <c r="F1028" s="38" t="str">
        <f>VLOOKUP(D1028,IMPORT_CLASE!$A$2:$B$45,2,FALSE)</f>
        <v>Gasolinas/Nafta</v>
      </c>
      <c r="G1028" s="38" t="s">
        <v>75</v>
      </c>
      <c r="H1028" s="38" t="str">
        <f t="shared" si="34"/>
        <v>01/10/2021</v>
      </c>
    </row>
    <row r="1029" spans="1:8" ht="15">
      <c r="A1029" s="38">
        <v>2021</v>
      </c>
      <c r="B1029" s="38">
        <v>10</v>
      </c>
      <c r="C1029" s="40" t="s">
        <v>102</v>
      </c>
      <c r="D1029" s="8" t="str">
        <f t="shared" si="33"/>
        <v>Gasolina 95</v>
      </c>
      <c r="E1029" s="39">
        <v>76.162955619999991</v>
      </c>
      <c r="F1029" s="38" t="str">
        <f>VLOOKUP(D1029,IMPORT_CLASE!$A$2:$B$45,2,FALSE)</f>
        <v>Gasolinas/Nafta</v>
      </c>
      <c r="G1029" s="38" t="s">
        <v>75</v>
      </c>
      <c r="H1029" s="38" t="str">
        <f t="shared" si="34"/>
        <v>01/10/2021</v>
      </c>
    </row>
    <row r="1030" spans="1:8" ht="15">
      <c r="A1030" s="38">
        <v>2021</v>
      </c>
      <c r="B1030" s="38">
        <v>10</v>
      </c>
      <c r="C1030" s="40" t="s">
        <v>53</v>
      </c>
      <c r="D1030" s="8" t="str">
        <f t="shared" si="33"/>
        <v>Solventes</v>
      </c>
      <c r="E1030" s="39">
        <v>6.2776756307241701</v>
      </c>
      <c r="F1030" s="38" t="str">
        <f>VLOOKUP(D1030,IMPORT_CLASE!$A$2:$B$45,2,FALSE)</f>
        <v>Otros</v>
      </c>
      <c r="G1030" s="38" t="s">
        <v>75</v>
      </c>
      <c r="H1030" s="38" t="str">
        <f t="shared" si="34"/>
        <v>01/10/2021</v>
      </c>
    </row>
    <row r="1031" spans="1:8" ht="15">
      <c r="A1031" s="38">
        <v>2021</v>
      </c>
      <c r="B1031" s="38">
        <v>10</v>
      </c>
      <c r="C1031" s="40" t="s">
        <v>26</v>
      </c>
      <c r="D1031" s="8" t="str">
        <f t="shared" si="33"/>
        <v>Aceites Lubricantes</v>
      </c>
      <c r="E1031" s="39">
        <v>53.218479884557247</v>
      </c>
      <c r="F1031" s="38" t="str">
        <f>VLOOKUP(D1031,IMPORT_CLASE!$A$2:$B$45,2,FALSE)</f>
        <v>Bases, aceites y grasas lubricantes</v>
      </c>
      <c r="G1031" s="38" t="s">
        <v>75</v>
      </c>
      <c r="H1031" s="38" t="str">
        <f t="shared" si="34"/>
        <v>01/10/2021</v>
      </c>
    </row>
    <row r="1032" spans="1:8" ht="15">
      <c r="A1032" s="38">
        <v>2021</v>
      </c>
      <c r="B1032" s="38">
        <v>10</v>
      </c>
      <c r="C1032" s="40" t="s">
        <v>27</v>
      </c>
      <c r="D1032" s="8" t="str">
        <f t="shared" si="33"/>
        <v>Grasas Lubricantes</v>
      </c>
      <c r="E1032" s="39">
        <v>1.7432390516294569</v>
      </c>
      <c r="F1032" s="38" t="str">
        <f>VLOOKUP(D1032,IMPORT_CLASE!$A$2:$B$45,2,FALSE)</f>
        <v>Bases, aceites y grasas lubricantes</v>
      </c>
      <c r="G1032" s="38" t="s">
        <v>75</v>
      </c>
      <c r="H1032" s="38" t="str">
        <f t="shared" si="34"/>
        <v>01/10/2021</v>
      </c>
    </row>
    <row r="1033" spans="1:8" ht="15">
      <c r="A1033" s="38">
        <v>2021</v>
      </c>
      <c r="B1033" s="38">
        <v>10</v>
      </c>
      <c r="C1033" s="18" t="s">
        <v>8</v>
      </c>
      <c r="D1033" s="8" t="str">
        <f t="shared" si="33"/>
        <v>Crudo</v>
      </c>
      <c r="E1033" s="39">
        <v>2372.83976983</v>
      </c>
      <c r="F1033" s="38" t="str">
        <f>VLOOKUP(D1033,IMPORT_CLASE!$A$2:$B$45,2,FALSE)</f>
        <v>Petróleo</v>
      </c>
      <c r="G1033" s="38" t="s">
        <v>75</v>
      </c>
      <c r="H1033" s="38" t="str">
        <f t="shared" si="34"/>
        <v>01/10/2021</v>
      </c>
    </row>
    <row r="1034" spans="1:8" ht="15">
      <c r="A1034" s="38">
        <v>2021</v>
      </c>
      <c r="B1034" s="38">
        <v>10</v>
      </c>
      <c r="C1034" s="18" t="s">
        <v>54</v>
      </c>
      <c r="D1034" s="8" t="str">
        <f t="shared" si="33"/>
        <v>Nafta Craqueada</v>
      </c>
      <c r="E1034" s="39">
        <v>940.92527656000004</v>
      </c>
      <c r="F1034" s="38" t="str">
        <f>VLOOKUP(D1034,IMPORT_CLASE!$A$2:$B$45,2,FALSE)</f>
        <v>Gasolinas/Nafta</v>
      </c>
      <c r="G1034" s="38" t="s">
        <v>75</v>
      </c>
      <c r="H1034" s="38" t="str">
        <f t="shared" si="34"/>
        <v>01/10/2021</v>
      </c>
    </row>
    <row r="1035" spans="1:8" ht="15">
      <c r="A1035" s="38">
        <v>2021</v>
      </c>
      <c r="B1035" s="38">
        <v>10</v>
      </c>
      <c r="C1035" s="43" t="s">
        <v>101</v>
      </c>
      <c r="D1035" s="8" t="str">
        <f t="shared" si="33"/>
        <v>Diesel 2 Bajo Azufre</v>
      </c>
      <c r="E1035" s="39">
        <v>80.91127662000001</v>
      </c>
      <c r="F1035" s="38" t="str">
        <f>VLOOKUP(D1035,IMPORT_CLASE!$A$2:$B$45,2,FALSE)</f>
        <v>Diesel 2/DB5</v>
      </c>
      <c r="G1035" s="38" t="s">
        <v>75</v>
      </c>
      <c r="H1035" s="38" t="str">
        <f t="shared" si="34"/>
        <v>01/10/2021</v>
      </c>
    </row>
    <row r="1036" spans="1:8" ht="30.75">
      <c r="A1036" s="38">
        <v>2021</v>
      </c>
      <c r="B1036" s="38">
        <v>10</v>
      </c>
      <c r="C1036" s="18" t="s">
        <v>55</v>
      </c>
      <c r="D1036" s="8" t="str">
        <f t="shared" si="33"/>
        <v>Diesel Ultra Bajo en Azufre (ULSD)</v>
      </c>
      <c r="E1036" s="39">
        <v>1496.7978434899999</v>
      </c>
      <c r="F1036" s="38" t="str">
        <f>VLOOKUP(D1036,IMPORT_CLASE!$A$2:$B$45,2,FALSE)</f>
        <v>Diesel 2/DB5</v>
      </c>
      <c r="G1036" s="38" t="s">
        <v>75</v>
      </c>
      <c r="H1036" s="38" t="str">
        <f t="shared" si="34"/>
        <v>01/10/2021</v>
      </c>
    </row>
    <row r="1037" spans="1:8" ht="15">
      <c r="A1037" s="38">
        <v>2021</v>
      </c>
      <c r="B1037" s="38">
        <v>10</v>
      </c>
      <c r="C1037" s="18" t="s">
        <v>25</v>
      </c>
      <c r="D1037" s="8" t="str">
        <f t="shared" si="33"/>
        <v>Bases Lubricantes</v>
      </c>
      <c r="E1037" s="39">
        <v>43.546201438824582</v>
      </c>
      <c r="F1037" s="38" t="str">
        <f>VLOOKUP(D1037,IMPORT_CLASE!$A$2:$B$45,2,FALSE)</f>
        <v>Bases, aceites y grasas lubricantes</v>
      </c>
      <c r="G1037" s="38" t="s">
        <v>75</v>
      </c>
      <c r="H1037" s="38" t="str">
        <f t="shared" si="34"/>
        <v>01/10/2021</v>
      </c>
    </row>
    <row r="1038" spans="1:8" ht="15">
      <c r="A1038" s="38">
        <v>2021</v>
      </c>
      <c r="B1038" s="38">
        <v>10</v>
      </c>
      <c r="C1038" s="43" t="s">
        <v>62</v>
      </c>
      <c r="D1038" s="8" t="str">
        <f t="shared" si="33"/>
        <v>Etileno</v>
      </c>
      <c r="E1038" s="39">
        <v>1.2580000000000001E-2</v>
      </c>
      <c r="F1038" s="38" t="str">
        <f>VLOOKUP(D1038,IMPORT_CLASE!$A$2:$B$45,2,FALSE)</f>
        <v>Otros</v>
      </c>
      <c r="G1038" s="38" t="s">
        <v>75</v>
      </c>
      <c r="H1038" s="38" t="str">
        <f t="shared" si="34"/>
        <v>01/10/2021</v>
      </c>
    </row>
    <row r="1039" spans="1:8" ht="30.75">
      <c r="A1039" s="38">
        <v>2021</v>
      </c>
      <c r="B1039" s="38">
        <v>10</v>
      </c>
      <c r="C1039" s="43" t="s">
        <v>56</v>
      </c>
      <c r="D1039" s="8" t="str">
        <f t="shared" si="33"/>
        <v>Gasolina obtenido por blending (HOGBS)</v>
      </c>
      <c r="E1039" s="39">
        <v>85.891277190000011</v>
      </c>
      <c r="F1039" s="38" t="str">
        <f>VLOOKUP(D1039,IMPORT_CLASE!$A$2:$B$45,2,FALSE)</f>
        <v>Gasolinas/Nafta</v>
      </c>
      <c r="G1039" s="38" t="s">
        <v>75</v>
      </c>
      <c r="H1039" s="38" t="str">
        <f t="shared" si="34"/>
        <v>01/10/2021</v>
      </c>
    </row>
    <row r="1040" spans="1:8" ht="15">
      <c r="A1040" s="38">
        <v>2021</v>
      </c>
      <c r="B1040" s="38">
        <v>11</v>
      </c>
      <c r="C1040" s="40" t="s">
        <v>13</v>
      </c>
      <c r="D1040" s="8" t="str">
        <f t="shared" si="33"/>
        <v>Propano</v>
      </c>
      <c r="E1040" s="41">
        <v>415.31830891999999</v>
      </c>
      <c r="F1040" s="38" t="str">
        <f>VLOOKUP(D1040,IMPORT_CLASE!$A$2:$B$45,2,FALSE)</f>
        <v>GLP/Propano/Butano</v>
      </c>
      <c r="G1040" s="38" t="s">
        <v>75</v>
      </c>
      <c r="H1040" s="38" t="str">
        <f t="shared" si="34"/>
        <v>01/11/2021</v>
      </c>
    </row>
    <row r="1041" spans="1:8" ht="15">
      <c r="A1041" s="38">
        <v>2021</v>
      </c>
      <c r="B1041" s="38">
        <v>11</v>
      </c>
      <c r="C1041" s="40" t="s">
        <v>12</v>
      </c>
      <c r="D1041" s="8" t="str">
        <f t="shared" si="33"/>
        <v>Butano</v>
      </c>
      <c r="E1041" s="41">
        <v>155.05854513</v>
      </c>
      <c r="F1041" s="38" t="str">
        <f>VLOOKUP(D1041,IMPORT_CLASE!$A$2:$B$45,2,FALSE)</f>
        <v>GLP/Propano/Butano</v>
      </c>
      <c r="G1041" s="38" t="s">
        <v>75</v>
      </c>
      <c r="H1041" s="38" t="str">
        <f t="shared" si="34"/>
        <v>01/11/2021</v>
      </c>
    </row>
    <row r="1042" spans="1:8" ht="15">
      <c r="A1042" s="38">
        <v>2021</v>
      </c>
      <c r="B1042" s="38">
        <v>11</v>
      </c>
      <c r="C1042" s="42" t="s">
        <v>97</v>
      </c>
      <c r="D1042" s="8" t="str">
        <f t="shared" si="33"/>
        <v>Diesel B5 Bajo Azufre</v>
      </c>
      <c r="E1042" s="39">
        <v>1173.22329823</v>
      </c>
      <c r="F1042" s="38" t="str">
        <f>VLOOKUP(D1042,IMPORT_CLASE!$A$2:$B$45,2,FALSE)</f>
        <v>Diesel 2/DB5</v>
      </c>
      <c r="G1042" s="38" t="s">
        <v>75</v>
      </c>
      <c r="H1042" s="38" t="str">
        <f t="shared" si="34"/>
        <v>01/11/2021</v>
      </c>
    </row>
    <row r="1043" spans="1:8" ht="15">
      <c r="A1043" s="38">
        <v>2021</v>
      </c>
      <c r="B1043" s="38">
        <v>11</v>
      </c>
      <c r="C1043" s="42" t="s">
        <v>64</v>
      </c>
      <c r="D1043" s="8" t="str">
        <f t="shared" si="33"/>
        <v>Turbo A-1</v>
      </c>
      <c r="E1043" s="39">
        <v>246.66011705</v>
      </c>
      <c r="F1043" s="38" t="str">
        <f>VLOOKUP(D1043,IMPORT_CLASE!$A$2:$B$45,2,FALSE)</f>
        <v>Keroturbo</v>
      </c>
      <c r="G1043" s="38" t="s">
        <v>75</v>
      </c>
      <c r="H1043" s="38" t="str">
        <f t="shared" si="34"/>
        <v>01/11/2021</v>
      </c>
    </row>
    <row r="1044" spans="1:8" ht="15">
      <c r="A1044" s="38">
        <v>2021</v>
      </c>
      <c r="B1044" s="38">
        <v>11</v>
      </c>
      <c r="C1044" s="40" t="s">
        <v>99</v>
      </c>
      <c r="D1044" s="8" t="str">
        <f t="shared" si="33"/>
        <v>Gasolina 90</v>
      </c>
      <c r="E1044" s="39">
        <v>167.99020016</v>
      </c>
      <c r="F1044" s="38" t="str">
        <f>VLOOKUP(D1044,IMPORT_CLASE!$A$2:$B$45,2,FALSE)</f>
        <v>Gasolinas/Nafta</v>
      </c>
      <c r="G1044" s="38" t="s">
        <v>75</v>
      </c>
      <c r="H1044" s="38" t="str">
        <f t="shared" si="34"/>
        <v>01/11/2021</v>
      </c>
    </row>
    <row r="1045" spans="1:8" ht="15">
      <c r="A1045" s="38">
        <v>2021</v>
      </c>
      <c r="B1045" s="38">
        <v>11</v>
      </c>
      <c r="C1045" s="40" t="s">
        <v>100</v>
      </c>
      <c r="D1045" s="8" t="str">
        <f t="shared" si="33"/>
        <v>Gasolina 97</v>
      </c>
      <c r="E1045" s="39">
        <v>11.047630200000002</v>
      </c>
      <c r="F1045" s="38" t="str">
        <f>VLOOKUP(D1045,IMPORT_CLASE!$A$2:$B$45,2,FALSE)</f>
        <v>Gasolinas/Nafta</v>
      </c>
      <c r="G1045" s="38" t="s">
        <v>75</v>
      </c>
      <c r="H1045" s="38" t="str">
        <f t="shared" si="34"/>
        <v>01/11/2021</v>
      </c>
    </row>
    <row r="1046" spans="1:8" ht="15">
      <c r="A1046" s="38">
        <v>2021</v>
      </c>
      <c r="B1046" s="38">
        <v>11</v>
      </c>
      <c r="C1046" s="40" t="s">
        <v>102</v>
      </c>
      <c r="D1046" s="8" t="str">
        <f t="shared" si="33"/>
        <v>Gasolina 95</v>
      </c>
      <c r="E1046" s="39">
        <v>20.951279230000001</v>
      </c>
      <c r="F1046" s="38" t="str">
        <f>VLOOKUP(D1046,IMPORT_CLASE!$A$2:$B$45,2,FALSE)</f>
        <v>Gasolinas/Nafta</v>
      </c>
      <c r="G1046" s="38" t="s">
        <v>75</v>
      </c>
      <c r="H1046" s="38" t="str">
        <f t="shared" si="34"/>
        <v>01/11/2021</v>
      </c>
    </row>
    <row r="1047" spans="1:8" ht="15">
      <c r="A1047" s="38">
        <v>2021</v>
      </c>
      <c r="B1047" s="38">
        <v>11</v>
      </c>
      <c r="C1047" s="40" t="s">
        <v>53</v>
      </c>
      <c r="D1047" s="8" t="str">
        <f t="shared" si="33"/>
        <v>Solventes</v>
      </c>
      <c r="E1047" s="41">
        <v>3.2418159117669965</v>
      </c>
      <c r="F1047" s="38" t="str">
        <f>VLOOKUP(D1047,IMPORT_CLASE!$A$2:$B$45,2,FALSE)</f>
        <v>Otros</v>
      </c>
      <c r="G1047" s="38" t="s">
        <v>75</v>
      </c>
      <c r="H1047" s="38" t="str">
        <f t="shared" si="34"/>
        <v>01/11/2021</v>
      </c>
    </row>
    <row r="1048" spans="1:8" ht="15">
      <c r="A1048" s="38">
        <v>2021</v>
      </c>
      <c r="B1048" s="38">
        <v>11</v>
      </c>
      <c r="C1048" s="40" t="s">
        <v>26</v>
      </c>
      <c r="D1048" s="8" t="str">
        <f t="shared" si="33"/>
        <v>Aceites Lubricantes</v>
      </c>
      <c r="E1048" s="41">
        <v>40.41957353798275</v>
      </c>
      <c r="F1048" s="38" t="str">
        <f>VLOOKUP(D1048,IMPORT_CLASE!$A$2:$B$45,2,FALSE)</f>
        <v>Bases, aceites y grasas lubricantes</v>
      </c>
      <c r="G1048" s="38" t="s">
        <v>75</v>
      </c>
      <c r="H1048" s="38" t="str">
        <f t="shared" si="34"/>
        <v>01/11/2021</v>
      </c>
    </row>
    <row r="1049" spans="1:8" ht="15">
      <c r="A1049" s="38">
        <v>2021</v>
      </c>
      <c r="B1049" s="38">
        <v>11</v>
      </c>
      <c r="C1049" s="40" t="s">
        <v>27</v>
      </c>
      <c r="D1049" s="8" t="str">
        <f t="shared" si="33"/>
        <v>Grasas Lubricantes</v>
      </c>
      <c r="E1049" s="41">
        <v>2.1131269878108534</v>
      </c>
      <c r="F1049" s="38" t="str">
        <f>VLOOKUP(D1049,IMPORT_CLASE!$A$2:$B$45,2,FALSE)</f>
        <v>Bases, aceites y grasas lubricantes</v>
      </c>
      <c r="G1049" s="38" t="s">
        <v>75</v>
      </c>
      <c r="H1049" s="38" t="str">
        <f t="shared" si="34"/>
        <v>01/11/2021</v>
      </c>
    </row>
    <row r="1050" spans="1:8" ht="15">
      <c r="A1050" s="38">
        <v>2021</v>
      </c>
      <c r="B1050" s="38">
        <v>11</v>
      </c>
      <c r="C1050" s="18" t="s">
        <v>8</v>
      </c>
      <c r="D1050" s="8" t="str">
        <f t="shared" si="33"/>
        <v>Crudo</v>
      </c>
      <c r="E1050" s="17">
        <v>2394.6130199700001</v>
      </c>
      <c r="F1050" s="38" t="str">
        <f>VLOOKUP(D1050,IMPORT_CLASE!$A$2:$B$45,2,FALSE)</f>
        <v>Petróleo</v>
      </c>
      <c r="G1050" s="38" t="s">
        <v>75</v>
      </c>
      <c r="H1050" s="38" t="str">
        <f t="shared" si="34"/>
        <v>01/11/2021</v>
      </c>
    </row>
    <row r="1051" spans="1:8" ht="15">
      <c r="A1051" s="38">
        <v>2021</v>
      </c>
      <c r="B1051" s="38">
        <v>11</v>
      </c>
      <c r="C1051" s="18" t="s">
        <v>54</v>
      </c>
      <c r="D1051" s="8" t="str">
        <f t="shared" si="33"/>
        <v>Nafta Craqueada</v>
      </c>
      <c r="E1051" s="17">
        <v>585.44167451999999</v>
      </c>
      <c r="F1051" s="38" t="str">
        <f>VLOOKUP(D1051,IMPORT_CLASE!$A$2:$B$45,2,FALSE)</f>
        <v>Gasolinas/Nafta</v>
      </c>
      <c r="G1051" s="38" t="s">
        <v>75</v>
      </c>
      <c r="H1051" s="38" t="str">
        <f t="shared" si="34"/>
        <v>01/11/2021</v>
      </c>
    </row>
    <row r="1052" spans="1:8" ht="15">
      <c r="A1052" s="38">
        <v>2021</v>
      </c>
      <c r="B1052" s="38">
        <v>11</v>
      </c>
      <c r="C1052" s="43" t="s">
        <v>101</v>
      </c>
      <c r="D1052" s="8" t="str">
        <f t="shared" si="33"/>
        <v>Diesel 2 Bajo Azufre</v>
      </c>
      <c r="E1052" s="39">
        <v>47.158186830000005</v>
      </c>
      <c r="F1052" s="38" t="str">
        <f>VLOOKUP(D1052,IMPORT_CLASE!$A$2:$B$45,2,FALSE)</f>
        <v>Diesel 2/DB5</v>
      </c>
      <c r="G1052" s="38" t="s">
        <v>75</v>
      </c>
      <c r="H1052" s="38" t="str">
        <f t="shared" si="34"/>
        <v>01/11/2021</v>
      </c>
    </row>
    <row r="1053" spans="1:8" ht="30.75">
      <c r="A1053" s="38">
        <v>2021</v>
      </c>
      <c r="B1053" s="38">
        <v>11</v>
      </c>
      <c r="C1053" s="18" t="s">
        <v>55</v>
      </c>
      <c r="D1053" s="8" t="str">
        <f t="shared" si="33"/>
        <v>Diesel Ultra Bajo en Azufre (ULSD)</v>
      </c>
      <c r="E1053" s="17">
        <v>1442.5237859499998</v>
      </c>
      <c r="F1053" s="38" t="str">
        <f>VLOOKUP(D1053,IMPORT_CLASE!$A$2:$B$45,2,FALSE)</f>
        <v>Diesel 2/DB5</v>
      </c>
      <c r="G1053" s="38" t="s">
        <v>75</v>
      </c>
      <c r="H1053" s="38" t="str">
        <f t="shared" si="34"/>
        <v>01/11/2021</v>
      </c>
    </row>
    <row r="1054" spans="1:8" ht="15">
      <c r="A1054" s="38">
        <v>2021</v>
      </c>
      <c r="B1054" s="38">
        <v>11</v>
      </c>
      <c r="C1054" s="18" t="s">
        <v>25</v>
      </c>
      <c r="D1054" s="8" t="str">
        <f t="shared" si="33"/>
        <v>Bases Lubricantes</v>
      </c>
      <c r="E1054" s="17">
        <v>7.5094508957533774</v>
      </c>
      <c r="F1054" s="38" t="str">
        <f>VLOOKUP(D1054,IMPORT_CLASE!$A$2:$B$45,2,FALSE)</f>
        <v>Bases, aceites y grasas lubricantes</v>
      </c>
      <c r="G1054" s="38" t="s">
        <v>75</v>
      </c>
      <c r="H1054" s="38" t="str">
        <f t="shared" si="34"/>
        <v>01/11/2021</v>
      </c>
    </row>
    <row r="1055" spans="1:8" ht="30.75">
      <c r="A1055" s="38">
        <v>2021</v>
      </c>
      <c r="B1055" s="38">
        <v>11</v>
      </c>
      <c r="C1055" s="43" t="s">
        <v>56</v>
      </c>
      <c r="D1055" s="8" t="str">
        <f t="shared" si="33"/>
        <v>Gasolina obtenido por blending (HOGBS)</v>
      </c>
      <c r="E1055" s="39">
        <v>163.85560704</v>
      </c>
      <c r="F1055" s="38" t="str">
        <f>VLOOKUP(D1055,IMPORT_CLASE!$A$2:$B$45,2,FALSE)</f>
        <v>Gasolinas/Nafta</v>
      </c>
      <c r="G1055" s="38" t="s">
        <v>75</v>
      </c>
      <c r="H1055" s="38" t="str">
        <f t="shared" si="34"/>
        <v>01/11/2021</v>
      </c>
    </row>
    <row r="1056" spans="1:8" ht="15">
      <c r="A1056" s="38">
        <v>2021</v>
      </c>
      <c r="B1056" s="38">
        <v>12</v>
      </c>
      <c r="C1056" s="42" t="s">
        <v>98</v>
      </c>
      <c r="D1056" s="8" t="str">
        <f t="shared" si="33"/>
        <v>Gas Licuado de Petróleo</v>
      </c>
      <c r="E1056" s="39">
        <v>1.0070919</v>
      </c>
      <c r="F1056" s="38" t="str">
        <f>VLOOKUP(D1056,IMPORT_CLASE!$A$2:$B$45,2,FALSE)</f>
        <v>GLP/Propano/Butano</v>
      </c>
      <c r="G1056" s="38" t="s">
        <v>75</v>
      </c>
      <c r="H1056" s="38" t="str">
        <f t="shared" si="34"/>
        <v>01/12/2021</v>
      </c>
    </row>
    <row r="1057" spans="1:8" ht="15">
      <c r="A1057" s="38">
        <v>2021</v>
      </c>
      <c r="B1057" s="38">
        <v>12</v>
      </c>
      <c r="C1057" s="40" t="s">
        <v>13</v>
      </c>
      <c r="D1057" s="8" t="str">
        <f t="shared" si="33"/>
        <v>Propano</v>
      </c>
      <c r="E1057" s="41">
        <v>212.49206338000002</v>
      </c>
      <c r="F1057" s="38" t="str">
        <f>VLOOKUP(D1057,IMPORT_CLASE!$A$2:$B$45,2,FALSE)</f>
        <v>GLP/Propano/Butano</v>
      </c>
      <c r="G1057" s="38" t="s">
        <v>75</v>
      </c>
      <c r="H1057" s="38" t="str">
        <f t="shared" si="34"/>
        <v>01/12/2021</v>
      </c>
    </row>
    <row r="1058" spans="1:8" ht="15">
      <c r="A1058" s="38">
        <v>2021</v>
      </c>
      <c r="B1058" s="38">
        <v>12</v>
      </c>
      <c r="C1058" s="40" t="s">
        <v>12</v>
      </c>
      <c r="D1058" s="8" t="str">
        <f t="shared" si="33"/>
        <v>Butano</v>
      </c>
      <c r="E1058" s="41">
        <v>71.953134100000014</v>
      </c>
      <c r="F1058" s="38" t="str">
        <f>VLOOKUP(D1058,IMPORT_CLASE!$A$2:$B$45,2,FALSE)</f>
        <v>GLP/Propano/Butano</v>
      </c>
      <c r="G1058" s="38" t="s">
        <v>75</v>
      </c>
      <c r="H1058" s="38" t="str">
        <f t="shared" si="34"/>
        <v>01/12/2021</v>
      </c>
    </row>
    <row r="1059" spans="1:8" ht="15">
      <c r="A1059" s="38">
        <v>2021</v>
      </c>
      <c r="B1059" s="38">
        <v>12</v>
      </c>
      <c r="C1059" s="40" t="s">
        <v>51</v>
      </c>
      <c r="D1059" s="8" t="str">
        <f t="shared" si="33"/>
        <v>Petroleo Industrial 6</v>
      </c>
      <c r="E1059" s="41">
        <v>2.7907409100000002</v>
      </c>
      <c r="F1059" s="38" t="str">
        <f>VLOOKUP(D1059,IMPORT_CLASE!$A$2:$B$45,2,FALSE)</f>
        <v>Residuales</v>
      </c>
      <c r="G1059" s="38" t="s">
        <v>75</v>
      </c>
      <c r="H1059" s="38" t="str">
        <f t="shared" si="34"/>
        <v>01/12/2021</v>
      </c>
    </row>
    <row r="1060" spans="1:8" ht="15">
      <c r="A1060" s="38">
        <v>2021</v>
      </c>
      <c r="B1060" s="38">
        <v>12</v>
      </c>
      <c r="C1060" s="42" t="s">
        <v>97</v>
      </c>
      <c r="D1060" s="8" t="str">
        <f t="shared" si="33"/>
        <v>Diesel B5 Bajo Azufre</v>
      </c>
      <c r="E1060" s="39">
        <v>888.40204681</v>
      </c>
      <c r="F1060" s="38" t="str">
        <f>VLOOKUP(D1060,IMPORT_CLASE!$A$2:$B$45,2,FALSE)</f>
        <v>Diesel 2/DB5</v>
      </c>
      <c r="G1060" s="38" t="s">
        <v>75</v>
      </c>
      <c r="H1060" s="38" t="str">
        <f t="shared" si="34"/>
        <v>01/12/2021</v>
      </c>
    </row>
    <row r="1061" spans="1:8" ht="15">
      <c r="A1061" s="38">
        <v>2021</v>
      </c>
      <c r="B1061" s="38">
        <v>12</v>
      </c>
      <c r="C1061" s="42" t="s">
        <v>64</v>
      </c>
      <c r="D1061" s="8" t="str">
        <f t="shared" ref="D1061:D1124" si="35">TRIM(C1061)</f>
        <v>Turbo A-1</v>
      </c>
      <c r="E1061" s="39">
        <v>43.090858969999999</v>
      </c>
      <c r="F1061" s="38" t="str">
        <f>VLOOKUP(D1061,IMPORT_CLASE!$A$2:$B$45,2,FALSE)</f>
        <v>Keroturbo</v>
      </c>
      <c r="G1061" s="38" t="s">
        <v>75</v>
      </c>
      <c r="H1061" s="38" t="str">
        <f t="shared" si="34"/>
        <v>01/12/2021</v>
      </c>
    </row>
    <row r="1062" spans="1:8" ht="15">
      <c r="A1062" s="38">
        <v>2021</v>
      </c>
      <c r="B1062" s="38">
        <v>12</v>
      </c>
      <c r="C1062" s="40" t="s">
        <v>99</v>
      </c>
      <c r="D1062" s="8" t="str">
        <f t="shared" si="35"/>
        <v>Gasolina 90</v>
      </c>
      <c r="E1062" s="39">
        <v>234.21527656999999</v>
      </c>
      <c r="F1062" s="38" t="str">
        <f>VLOOKUP(D1062,IMPORT_CLASE!$A$2:$B$45,2,FALSE)</f>
        <v>Gasolinas/Nafta</v>
      </c>
      <c r="G1062" s="38" t="s">
        <v>75</v>
      </c>
      <c r="H1062" s="38" t="str">
        <f t="shared" si="34"/>
        <v>01/12/2021</v>
      </c>
    </row>
    <row r="1063" spans="1:8" ht="15">
      <c r="A1063" s="38">
        <v>2021</v>
      </c>
      <c r="B1063" s="38">
        <v>12</v>
      </c>
      <c r="C1063" s="40" t="s">
        <v>100</v>
      </c>
      <c r="D1063" s="8" t="str">
        <f t="shared" si="35"/>
        <v>Gasolina 97</v>
      </c>
      <c r="E1063" s="39">
        <v>10.00030117</v>
      </c>
      <c r="F1063" s="38" t="str">
        <f>VLOOKUP(D1063,IMPORT_CLASE!$A$2:$B$45,2,FALSE)</f>
        <v>Gasolinas/Nafta</v>
      </c>
      <c r="G1063" s="38" t="s">
        <v>75</v>
      </c>
      <c r="H1063" s="38" t="str">
        <f t="shared" si="34"/>
        <v>01/12/2021</v>
      </c>
    </row>
    <row r="1064" spans="1:8" ht="15">
      <c r="A1064" s="38">
        <v>2021</v>
      </c>
      <c r="B1064" s="38">
        <v>12</v>
      </c>
      <c r="C1064" s="40" t="s">
        <v>102</v>
      </c>
      <c r="D1064" s="8" t="str">
        <f t="shared" si="35"/>
        <v>Gasolina 95</v>
      </c>
      <c r="E1064" s="39">
        <v>73.348740429999992</v>
      </c>
      <c r="F1064" s="38" t="str">
        <f>VLOOKUP(D1064,IMPORT_CLASE!$A$2:$B$45,2,FALSE)</f>
        <v>Gasolinas/Nafta</v>
      </c>
      <c r="G1064" s="38" t="s">
        <v>75</v>
      </c>
      <c r="H1064" s="38" t="str">
        <f t="shared" si="34"/>
        <v>01/12/2021</v>
      </c>
    </row>
    <row r="1065" spans="1:8" ht="15">
      <c r="A1065" s="38">
        <v>2021</v>
      </c>
      <c r="B1065" s="38">
        <v>12</v>
      </c>
      <c r="C1065" s="40" t="s">
        <v>53</v>
      </c>
      <c r="D1065" s="8" t="str">
        <f t="shared" si="35"/>
        <v>Solventes</v>
      </c>
      <c r="E1065" s="41">
        <v>10.679344619535431</v>
      </c>
      <c r="F1065" s="38" t="str">
        <f>VLOOKUP(D1065,IMPORT_CLASE!$A$2:$B$45,2,FALSE)</f>
        <v>Otros</v>
      </c>
      <c r="G1065" s="38" t="s">
        <v>75</v>
      </c>
      <c r="H1065" s="38" t="str">
        <f t="shared" si="34"/>
        <v>01/12/2021</v>
      </c>
    </row>
    <row r="1066" spans="1:8" ht="15">
      <c r="A1066" s="38">
        <v>2021</v>
      </c>
      <c r="B1066" s="38">
        <v>12</v>
      </c>
      <c r="C1066" s="40" t="s">
        <v>26</v>
      </c>
      <c r="D1066" s="8" t="str">
        <f t="shared" si="35"/>
        <v>Aceites Lubricantes</v>
      </c>
      <c r="E1066" s="41">
        <v>39.285702867940017</v>
      </c>
      <c r="F1066" s="38" t="str">
        <f>VLOOKUP(D1066,IMPORT_CLASE!$A$2:$B$45,2,FALSE)</f>
        <v>Bases, aceites y grasas lubricantes</v>
      </c>
      <c r="G1066" s="38" t="s">
        <v>75</v>
      </c>
      <c r="H1066" s="38" t="str">
        <f t="shared" si="34"/>
        <v>01/12/2021</v>
      </c>
    </row>
    <row r="1067" spans="1:8" ht="15">
      <c r="A1067" s="38">
        <v>2021</v>
      </c>
      <c r="B1067" s="38">
        <v>12</v>
      </c>
      <c r="C1067" s="40" t="s">
        <v>27</v>
      </c>
      <c r="D1067" s="8" t="str">
        <f t="shared" si="35"/>
        <v>Grasas Lubricantes</v>
      </c>
      <c r="E1067" s="41">
        <v>2.2451666338661136</v>
      </c>
      <c r="F1067" s="38" t="str">
        <f>VLOOKUP(D1067,IMPORT_CLASE!$A$2:$B$45,2,FALSE)</f>
        <v>Bases, aceites y grasas lubricantes</v>
      </c>
      <c r="G1067" s="38" t="s">
        <v>75</v>
      </c>
      <c r="H1067" s="38" t="str">
        <f t="shared" si="34"/>
        <v>01/12/2021</v>
      </c>
    </row>
    <row r="1068" spans="1:8" ht="15">
      <c r="A1068" s="38">
        <v>2021</v>
      </c>
      <c r="B1068" s="38">
        <v>12</v>
      </c>
      <c r="C1068" s="18" t="s">
        <v>8</v>
      </c>
      <c r="D1068" s="8" t="str">
        <f t="shared" si="35"/>
        <v>Crudo</v>
      </c>
      <c r="E1068" s="17">
        <v>1664.18161846</v>
      </c>
      <c r="F1068" s="38" t="str">
        <f>VLOOKUP(D1068,IMPORT_CLASE!$A$2:$B$45,2,FALSE)</f>
        <v>Petróleo</v>
      </c>
      <c r="G1068" s="38" t="s">
        <v>75</v>
      </c>
      <c r="H1068" s="38" t="str">
        <f t="shared" si="34"/>
        <v>01/12/2021</v>
      </c>
    </row>
    <row r="1069" spans="1:8" ht="15">
      <c r="A1069" s="38">
        <v>2021</v>
      </c>
      <c r="B1069" s="38">
        <v>12</v>
      </c>
      <c r="C1069" s="18" t="s">
        <v>54</v>
      </c>
      <c r="D1069" s="8" t="str">
        <f t="shared" si="35"/>
        <v>Nafta Craqueada</v>
      </c>
      <c r="E1069" s="17">
        <v>411.66730986999994</v>
      </c>
      <c r="F1069" s="38" t="str">
        <f>VLOOKUP(D1069,IMPORT_CLASE!$A$2:$B$45,2,FALSE)</f>
        <v>Gasolinas/Nafta</v>
      </c>
      <c r="G1069" s="38" t="s">
        <v>75</v>
      </c>
      <c r="H1069" s="38" t="str">
        <f t="shared" si="34"/>
        <v>01/12/2021</v>
      </c>
    </row>
    <row r="1070" spans="1:8" ht="30.75">
      <c r="A1070" s="38">
        <v>2021</v>
      </c>
      <c r="B1070" s="38">
        <v>12</v>
      </c>
      <c r="C1070" s="18" t="s">
        <v>55</v>
      </c>
      <c r="D1070" s="8" t="str">
        <f t="shared" si="35"/>
        <v>Diesel Ultra Bajo en Azufre (ULSD)</v>
      </c>
      <c r="E1070" s="17">
        <v>1623.0713861400002</v>
      </c>
      <c r="F1070" s="38" t="str">
        <f>VLOOKUP(D1070,IMPORT_CLASE!$A$2:$B$45,2,FALSE)</f>
        <v>Diesel 2/DB5</v>
      </c>
      <c r="G1070" s="38" t="s">
        <v>75</v>
      </c>
      <c r="H1070" s="38" t="str">
        <f t="shared" si="34"/>
        <v>01/12/2021</v>
      </c>
    </row>
    <row r="1071" spans="1:8" ht="15">
      <c r="A1071" s="38">
        <v>2021</v>
      </c>
      <c r="B1071" s="38">
        <v>12</v>
      </c>
      <c r="C1071" s="18" t="s">
        <v>25</v>
      </c>
      <c r="D1071" s="8" t="str">
        <f t="shared" si="35"/>
        <v>Bases Lubricantes</v>
      </c>
      <c r="E1071" s="17">
        <v>64.100792454750859</v>
      </c>
      <c r="F1071" s="38" t="str">
        <f>VLOOKUP(D1071,IMPORT_CLASE!$A$2:$B$45,2,FALSE)</f>
        <v>Bases, aceites y grasas lubricantes</v>
      </c>
      <c r="G1071" s="38" t="s">
        <v>75</v>
      </c>
      <c r="H1071" s="38" t="str">
        <f t="shared" si="34"/>
        <v>01/12/2021</v>
      </c>
    </row>
    <row r="1072" spans="1:8" ht="30.75">
      <c r="A1072" s="38">
        <v>2021</v>
      </c>
      <c r="B1072" s="38">
        <v>12</v>
      </c>
      <c r="C1072" s="43" t="s">
        <v>56</v>
      </c>
      <c r="D1072" s="8" t="str">
        <f t="shared" si="35"/>
        <v>Gasolina obtenido por blending (HOGBS)</v>
      </c>
      <c r="E1072" s="39">
        <v>87.911216339999996</v>
      </c>
      <c r="F1072" s="38" t="str">
        <f>VLOOKUP(D1072,IMPORT_CLASE!$A$2:$B$45,2,FALSE)</f>
        <v>Gasolinas/Nafta</v>
      </c>
      <c r="G1072" s="38" t="s">
        <v>75</v>
      </c>
      <c r="H1072" s="38" t="str">
        <f t="shared" si="34"/>
        <v>01/12/2021</v>
      </c>
    </row>
    <row r="1073" spans="1:8" ht="15">
      <c r="A1073" s="38">
        <v>2021</v>
      </c>
      <c r="B1073" s="38">
        <v>12</v>
      </c>
      <c r="C1073" s="43" t="s">
        <v>31</v>
      </c>
      <c r="D1073" s="8" t="str">
        <f t="shared" si="35"/>
        <v>Fuel Oil</v>
      </c>
      <c r="E1073" s="39">
        <v>80.014058439999999</v>
      </c>
      <c r="F1073" s="38" t="str">
        <f>VLOOKUP(D1073,IMPORT_CLASE!$A$2:$B$45,2,FALSE)</f>
        <v>Gasolinas/Nafta</v>
      </c>
      <c r="G1073" s="38" t="s">
        <v>75</v>
      </c>
      <c r="H1073" s="38" t="str">
        <f t="shared" si="34"/>
        <v>01/12/2021</v>
      </c>
    </row>
    <row r="1074" spans="1:8" ht="15">
      <c r="A1074" s="38">
        <v>2022</v>
      </c>
      <c r="B1074" s="38">
        <v>1</v>
      </c>
      <c r="C1074" s="40" t="s">
        <v>13</v>
      </c>
      <c r="D1074" s="8" t="str">
        <f t="shared" si="35"/>
        <v>Propano</v>
      </c>
      <c r="E1074" s="41">
        <v>305.36963099000002</v>
      </c>
      <c r="F1074" s="38" t="str">
        <f>VLOOKUP(D1074,IMPORT_CLASE!$A$2:$B$45,2,FALSE)</f>
        <v>GLP/Propano/Butano</v>
      </c>
      <c r="G1074" s="38" t="s">
        <v>75</v>
      </c>
      <c r="H1074" s="38" t="str">
        <f t="shared" si="34"/>
        <v>01/1/2022</v>
      </c>
    </row>
    <row r="1075" spans="1:8" ht="15">
      <c r="A1075" s="38">
        <v>2022</v>
      </c>
      <c r="B1075" s="38">
        <v>1</v>
      </c>
      <c r="C1075" s="40" t="s">
        <v>12</v>
      </c>
      <c r="D1075" s="8" t="str">
        <f t="shared" si="35"/>
        <v>Butano</v>
      </c>
      <c r="E1075" s="41">
        <v>108.30157852999999</v>
      </c>
      <c r="F1075" s="38" t="str">
        <f>VLOOKUP(D1075,IMPORT_CLASE!$A$2:$B$45,2,FALSE)</f>
        <v>GLP/Propano/Butano</v>
      </c>
      <c r="G1075" s="38" t="s">
        <v>75</v>
      </c>
      <c r="H1075" s="38" t="str">
        <f t="shared" si="34"/>
        <v>01/1/2022</v>
      </c>
    </row>
    <row r="1076" spans="1:8" ht="15">
      <c r="A1076" s="38">
        <v>2022</v>
      </c>
      <c r="B1076" s="38">
        <v>1</v>
      </c>
      <c r="C1076" s="42" t="s">
        <v>97</v>
      </c>
      <c r="D1076" s="8" t="str">
        <f t="shared" si="35"/>
        <v>Diesel B5 Bajo Azufre</v>
      </c>
      <c r="E1076" s="39">
        <v>1241.7127431899999</v>
      </c>
      <c r="F1076" s="38" t="str">
        <f>VLOOKUP(D1076,IMPORT_CLASE!$A$2:$B$45,2,FALSE)</f>
        <v>Diesel 2/DB5</v>
      </c>
      <c r="G1076" s="38" t="s">
        <v>75</v>
      </c>
      <c r="H1076" s="38" t="str">
        <f t="shared" si="34"/>
        <v>01/1/2022</v>
      </c>
    </row>
    <row r="1077" spans="1:8" ht="15">
      <c r="A1077" s="38">
        <v>2022</v>
      </c>
      <c r="B1077" s="38">
        <v>1</v>
      </c>
      <c r="C1077" s="42" t="s">
        <v>64</v>
      </c>
      <c r="D1077" s="8" t="str">
        <f t="shared" si="35"/>
        <v>Turbo A-1</v>
      </c>
      <c r="E1077" s="39">
        <v>183.30237488</v>
      </c>
      <c r="F1077" s="38" t="str">
        <f>VLOOKUP(D1077,IMPORT_CLASE!$A$2:$B$45,2,FALSE)</f>
        <v>Keroturbo</v>
      </c>
      <c r="G1077" s="38" t="s">
        <v>75</v>
      </c>
      <c r="H1077" s="38" t="str">
        <f t="shared" si="34"/>
        <v>01/1/2022</v>
      </c>
    </row>
    <row r="1078" spans="1:8" ht="15">
      <c r="A1078" s="38">
        <v>2022</v>
      </c>
      <c r="B1078" s="38">
        <v>1</v>
      </c>
      <c r="C1078" s="40" t="s">
        <v>99</v>
      </c>
      <c r="D1078" s="8" t="str">
        <f t="shared" si="35"/>
        <v>Gasolina 90</v>
      </c>
      <c r="E1078" s="39">
        <v>367.17463634000001</v>
      </c>
      <c r="F1078" s="38" t="str">
        <f>VLOOKUP(D1078,IMPORT_CLASE!$A$2:$B$45,2,FALSE)</f>
        <v>Gasolinas/Nafta</v>
      </c>
      <c r="G1078" s="38" t="s">
        <v>75</v>
      </c>
      <c r="H1078" s="38" t="str">
        <f t="shared" si="34"/>
        <v>01/1/2022</v>
      </c>
    </row>
    <row r="1079" spans="1:8" ht="15">
      <c r="A1079" s="38">
        <v>2022</v>
      </c>
      <c r="B1079" s="38">
        <v>1</v>
      </c>
      <c r="C1079" s="40" t="s">
        <v>100</v>
      </c>
      <c r="D1079" s="8" t="str">
        <f t="shared" si="35"/>
        <v>Gasolina 97</v>
      </c>
      <c r="E1079" s="39">
        <v>18.037109650000001</v>
      </c>
      <c r="F1079" s="38" t="str">
        <f>VLOOKUP(D1079,IMPORT_CLASE!$A$2:$B$45,2,FALSE)</f>
        <v>Gasolinas/Nafta</v>
      </c>
      <c r="G1079" s="38" t="s">
        <v>75</v>
      </c>
      <c r="H1079" s="38" t="str">
        <f t="shared" si="34"/>
        <v>01/1/2022</v>
      </c>
    </row>
    <row r="1080" spans="1:8" ht="15">
      <c r="A1080" s="38">
        <v>2022</v>
      </c>
      <c r="B1080" s="38">
        <v>1</v>
      </c>
      <c r="C1080" s="40" t="s">
        <v>53</v>
      </c>
      <c r="D1080" s="8" t="str">
        <f t="shared" si="35"/>
        <v>Solventes</v>
      </c>
      <c r="E1080" s="41">
        <v>27.066478455615339</v>
      </c>
      <c r="F1080" s="38" t="str">
        <f>VLOOKUP(D1080,IMPORT_CLASE!$A$2:$B$45,2,FALSE)</f>
        <v>Otros</v>
      </c>
      <c r="G1080" s="38" t="s">
        <v>75</v>
      </c>
      <c r="H1080" s="38" t="str">
        <f t="shared" si="34"/>
        <v>01/1/2022</v>
      </c>
    </row>
    <row r="1081" spans="1:8" ht="15">
      <c r="A1081" s="38">
        <v>2022</v>
      </c>
      <c r="B1081" s="38">
        <v>1</v>
      </c>
      <c r="C1081" s="40" t="s">
        <v>26</v>
      </c>
      <c r="D1081" s="8" t="str">
        <f t="shared" si="35"/>
        <v>Aceites Lubricantes</v>
      </c>
      <c r="E1081" s="41">
        <v>38.061348031811271</v>
      </c>
      <c r="F1081" s="38" t="str">
        <f>VLOOKUP(D1081,IMPORT_CLASE!$A$2:$B$45,2,FALSE)</f>
        <v>Bases, aceites y grasas lubricantes</v>
      </c>
      <c r="G1081" s="38" t="s">
        <v>75</v>
      </c>
      <c r="H1081" s="38" t="str">
        <f t="shared" si="34"/>
        <v>01/1/2022</v>
      </c>
    </row>
    <row r="1082" spans="1:8" ht="15">
      <c r="A1082" s="38">
        <v>2022</v>
      </c>
      <c r="B1082" s="38">
        <v>1</v>
      </c>
      <c r="C1082" s="40" t="s">
        <v>27</v>
      </c>
      <c r="D1082" s="8" t="str">
        <f t="shared" si="35"/>
        <v>Grasas Lubricantes</v>
      </c>
      <c r="E1082" s="41">
        <v>1.2452621767037655</v>
      </c>
      <c r="F1082" s="38" t="str">
        <f>VLOOKUP(D1082,IMPORT_CLASE!$A$2:$B$45,2,FALSE)</f>
        <v>Bases, aceites y grasas lubricantes</v>
      </c>
      <c r="G1082" s="38" t="s">
        <v>75</v>
      </c>
      <c r="H1082" s="38" t="str">
        <f t="shared" si="34"/>
        <v>01/1/2022</v>
      </c>
    </row>
    <row r="1083" spans="1:8" ht="15">
      <c r="A1083" s="38">
        <v>2022</v>
      </c>
      <c r="B1083" s="38">
        <v>1</v>
      </c>
      <c r="C1083" s="18" t="s">
        <v>8</v>
      </c>
      <c r="D1083" s="8" t="str">
        <f t="shared" si="35"/>
        <v>Crudo</v>
      </c>
      <c r="E1083" s="17">
        <v>2396.1779342300006</v>
      </c>
      <c r="F1083" s="38" t="str">
        <f>VLOOKUP(D1083,IMPORT_CLASE!$A$2:$B$45,2,FALSE)</f>
        <v>Petróleo</v>
      </c>
      <c r="G1083" s="38" t="s">
        <v>75</v>
      </c>
      <c r="H1083" s="38" t="str">
        <f t="shared" si="34"/>
        <v>01/1/2022</v>
      </c>
    </row>
    <row r="1084" spans="1:8" ht="15">
      <c r="A1084" s="38">
        <v>2022</v>
      </c>
      <c r="B1084" s="38">
        <v>1</v>
      </c>
      <c r="C1084" s="18" t="s">
        <v>54</v>
      </c>
      <c r="D1084" s="8" t="str">
        <f t="shared" si="35"/>
        <v>Nafta Craqueada</v>
      </c>
      <c r="E1084" s="17">
        <v>954.24072223000007</v>
      </c>
      <c r="F1084" s="38" t="str">
        <f>VLOOKUP(D1084,IMPORT_CLASE!$A$2:$B$45,2,FALSE)</f>
        <v>Gasolinas/Nafta</v>
      </c>
      <c r="G1084" s="38" t="s">
        <v>75</v>
      </c>
      <c r="H1084" s="38" t="str">
        <f t="shared" si="34"/>
        <v>01/1/2022</v>
      </c>
    </row>
    <row r="1085" spans="1:8" ht="15">
      <c r="A1085" s="38">
        <v>2022</v>
      </c>
      <c r="B1085" s="38">
        <v>1</v>
      </c>
      <c r="C1085" s="43" t="s">
        <v>101</v>
      </c>
      <c r="D1085" s="8" t="str">
        <f t="shared" si="35"/>
        <v>Diesel 2 Bajo Azufre</v>
      </c>
      <c r="E1085" s="39">
        <v>60.142929459999998</v>
      </c>
      <c r="F1085" s="38" t="str">
        <f>VLOOKUP(D1085,IMPORT_CLASE!$A$2:$B$45,2,FALSE)</f>
        <v>Diesel 2/DB5</v>
      </c>
      <c r="G1085" s="38" t="s">
        <v>75</v>
      </c>
      <c r="H1085" s="38" t="str">
        <f t="shared" si="34"/>
        <v>01/1/2022</v>
      </c>
    </row>
    <row r="1086" spans="1:8" ht="30.75">
      <c r="A1086" s="38">
        <v>2022</v>
      </c>
      <c r="B1086" s="38">
        <v>1</v>
      </c>
      <c r="C1086" s="18" t="s">
        <v>55</v>
      </c>
      <c r="D1086" s="8" t="str">
        <f t="shared" si="35"/>
        <v>Diesel Ultra Bajo en Azufre (ULSD)</v>
      </c>
      <c r="E1086" s="17">
        <v>1486.61386803</v>
      </c>
      <c r="F1086" s="38" t="str">
        <f>VLOOKUP(D1086,IMPORT_CLASE!$A$2:$B$45,2,FALSE)</f>
        <v>Diesel 2/DB5</v>
      </c>
      <c r="G1086" s="38" t="s">
        <v>75</v>
      </c>
      <c r="H1086" s="38" t="str">
        <f t="shared" si="34"/>
        <v>01/1/2022</v>
      </c>
    </row>
    <row r="1087" spans="1:8" ht="15">
      <c r="A1087" s="38">
        <v>2022</v>
      </c>
      <c r="B1087" s="38">
        <v>1</v>
      </c>
      <c r="C1087" s="18" t="s">
        <v>25</v>
      </c>
      <c r="D1087" s="8" t="str">
        <f t="shared" si="35"/>
        <v>Bases Lubricantes</v>
      </c>
      <c r="E1087" s="17">
        <v>34.269931912821818</v>
      </c>
      <c r="F1087" s="38" t="str">
        <f>VLOOKUP(D1087,IMPORT_CLASE!$A$2:$B$45,2,FALSE)</f>
        <v>Bases, aceites y grasas lubricantes</v>
      </c>
      <c r="G1087" s="38" t="s">
        <v>75</v>
      </c>
      <c r="H1087" s="38" t="str">
        <f t="shared" si="34"/>
        <v>01/1/2022</v>
      </c>
    </row>
    <row r="1088" spans="1:8" ht="30.75">
      <c r="A1088" s="38">
        <v>2022</v>
      </c>
      <c r="B1088" s="38">
        <v>1</v>
      </c>
      <c r="C1088" s="43" t="s">
        <v>56</v>
      </c>
      <c r="D1088" s="8" t="str">
        <f t="shared" si="35"/>
        <v>Gasolina obtenido por blending (HOGBS)</v>
      </c>
      <c r="E1088" s="39">
        <v>147.56038079999999</v>
      </c>
      <c r="F1088" s="38" t="str">
        <f>VLOOKUP(D1088,IMPORT_CLASE!$A$2:$B$45,2,FALSE)</f>
        <v>Gasolinas/Nafta</v>
      </c>
      <c r="G1088" s="38" t="s">
        <v>75</v>
      </c>
      <c r="H1088" s="38" t="str">
        <f t="shared" si="34"/>
        <v>01/1/2022</v>
      </c>
    </row>
    <row r="1089" spans="1:8" ht="15">
      <c r="A1089" s="38">
        <v>2022</v>
      </c>
      <c r="B1089" s="38">
        <v>2</v>
      </c>
      <c r="C1089" s="40" t="s">
        <v>13</v>
      </c>
      <c r="D1089" s="8" t="str">
        <f t="shared" si="35"/>
        <v>Propano</v>
      </c>
      <c r="E1089" s="41">
        <v>207.59098972999999</v>
      </c>
      <c r="F1089" s="38" t="str">
        <f>VLOOKUP(D1089,IMPORT_CLASE!$A$2:$B$45,2,FALSE)</f>
        <v>GLP/Propano/Butano</v>
      </c>
      <c r="G1089" s="38" t="s">
        <v>75</v>
      </c>
      <c r="H1089" s="38" t="str">
        <f t="shared" si="34"/>
        <v>01/2/2022</v>
      </c>
    </row>
    <row r="1090" spans="1:8" ht="15">
      <c r="A1090" s="38">
        <v>2022</v>
      </c>
      <c r="B1090" s="38">
        <v>2</v>
      </c>
      <c r="C1090" s="40" t="s">
        <v>12</v>
      </c>
      <c r="D1090" s="8" t="str">
        <f t="shared" si="35"/>
        <v>Butano</v>
      </c>
      <c r="E1090" s="41">
        <v>66.247846210000006</v>
      </c>
      <c r="F1090" s="38" t="str">
        <f>VLOOKUP(D1090,IMPORT_CLASE!$A$2:$B$45,2,FALSE)</f>
        <v>GLP/Propano/Butano</v>
      </c>
      <c r="G1090" s="38" t="s">
        <v>75</v>
      </c>
      <c r="H1090" s="38" t="str">
        <f t="shared" si="34"/>
        <v>01/2/2022</v>
      </c>
    </row>
    <row r="1091" spans="1:8" ht="15">
      <c r="A1091" s="38">
        <v>2022</v>
      </c>
      <c r="B1091" s="38">
        <v>2</v>
      </c>
      <c r="C1091" s="40" t="s">
        <v>51</v>
      </c>
      <c r="D1091" s="8" t="str">
        <f t="shared" si="35"/>
        <v>Petroleo Industrial 6</v>
      </c>
      <c r="E1091" s="41">
        <v>2.7334453000000001</v>
      </c>
      <c r="F1091" s="38" t="str">
        <f>VLOOKUP(D1091,IMPORT_CLASE!$A$2:$B$45,2,FALSE)</f>
        <v>Residuales</v>
      </c>
      <c r="G1091" s="38" t="s">
        <v>75</v>
      </c>
      <c r="H1091" s="38" t="str">
        <f t="shared" ref="H1091:H1154" si="36">"01/"&amp;B1091&amp;"/"&amp;A1091</f>
        <v>01/2/2022</v>
      </c>
    </row>
    <row r="1092" spans="1:8" ht="15">
      <c r="A1092" s="38">
        <v>2022</v>
      </c>
      <c r="B1092" s="38">
        <v>2</v>
      </c>
      <c r="C1092" s="42" t="s">
        <v>97</v>
      </c>
      <c r="D1092" s="8" t="str">
        <f t="shared" si="35"/>
        <v>Diesel B5 Bajo Azufre</v>
      </c>
      <c r="E1092" s="39">
        <v>1083.0640107300001</v>
      </c>
      <c r="F1092" s="38" t="str">
        <f>VLOOKUP(D1092,IMPORT_CLASE!$A$2:$B$45,2,FALSE)</f>
        <v>Diesel 2/DB5</v>
      </c>
      <c r="G1092" s="38" t="s">
        <v>75</v>
      </c>
      <c r="H1092" s="38" t="str">
        <f t="shared" si="36"/>
        <v>01/2/2022</v>
      </c>
    </row>
    <row r="1093" spans="1:8" ht="15">
      <c r="A1093" s="38">
        <v>2022</v>
      </c>
      <c r="B1093" s="38">
        <v>2</v>
      </c>
      <c r="C1093" s="42" t="s">
        <v>64</v>
      </c>
      <c r="D1093" s="8" t="str">
        <f t="shared" si="35"/>
        <v>Turbo A-1</v>
      </c>
      <c r="E1093" s="39">
        <v>353.92129183999998</v>
      </c>
      <c r="F1093" s="38" t="str">
        <f>VLOOKUP(D1093,IMPORT_CLASE!$A$2:$B$45,2,FALSE)</f>
        <v>Keroturbo</v>
      </c>
      <c r="G1093" s="38" t="s">
        <v>75</v>
      </c>
      <c r="H1093" s="38" t="str">
        <f t="shared" si="36"/>
        <v>01/2/2022</v>
      </c>
    </row>
    <row r="1094" spans="1:8" ht="15">
      <c r="A1094" s="38">
        <v>2022</v>
      </c>
      <c r="B1094" s="38">
        <v>2</v>
      </c>
      <c r="C1094" s="40" t="s">
        <v>99</v>
      </c>
      <c r="D1094" s="8" t="str">
        <f t="shared" si="35"/>
        <v>Gasolina 90</v>
      </c>
      <c r="E1094" s="39">
        <v>335.78501405000003</v>
      </c>
      <c r="F1094" s="38" t="str">
        <f>VLOOKUP(D1094,IMPORT_CLASE!$A$2:$B$45,2,FALSE)</f>
        <v>Gasolinas/Nafta</v>
      </c>
      <c r="G1094" s="38" t="s">
        <v>75</v>
      </c>
      <c r="H1094" s="38" t="str">
        <f t="shared" si="36"/>
        <v>01/2/2022</v>
      </c>
    </row>
    <row r="1095" spans="1:8" ht="15">
      <c r="A1095" s="38">
        <v>2022</v>
      </c>
      <c r="B1095" s="38">
        <v>2</v>
      </c>
      <c r="C1095" s="40" t="s">
        <v>102</v>
      </c>
      <c r="D1095" s="8" t="str">
        <f t="shared" si="35"/>
        <v>Gasolina 95</v>
      </c>
      <c r="E1095" s="39">
        <v>197.31080872000001</v>
      </c>
      <c r="F1095" s="38" t="str">
        <f>VLOOKUP(D1095,IMPORT_CLASE!$A$2:$B$45,2,FALSE)</f>
        <v>Gasolinas/Nafta</v>
      </c>
      <c r="G1095" s="38" t="s">
        <v>75</v>
      </c>
      <c r="H1095" s="38" t="str">
        <f t="shared" si="36"/>
        <v>01/2/2022</v>
      </c>
    </row>
    <row r="1096" spans="1:8" ht="15">
      <c r="A1096" s="38">
        <v>2022</v>
      </c>
      <c r="B1096" s="38">
        <v>2</v>
      </c>
      <c r="C1096" s="40" t="s">
        <v>103</v>
      </c>
      <c r="D1096" s="8" t="str">
        <f t="shared" si="35"/>
        <v>Petroleo Industrial 500</v>
      </c>
      <c r="E1096" s="39">
        <v>99.336114449999997</v>
      </c>
      <c r="F1096" s="38" t="str">
        <f>VLOOKUP(D1096,IMPORT_CLASE!$A$2:$B$45,2,FALSE)</f>
        <v>Residuales</v>
      </c>
      <c r="G1096" s="38" t="s">
        <v>75</v>
      </c>
      <c r="H1096" s="38" t="str">
        <f t="shared" si="36"/>
        <v>01/2/2022</v>
      </c>
    </row>
    <row r="1097" spans="1:8" ht="15">
      <c r="A1097" s="38">
        <v>2022</v>
      </c>
      <c r="B1097" s="38">
        <v>2</v>
      </c>
      <c r="C1097" s="40" t="s">
        <v>53</v>
      </c>
      <c r="D1097" s="8" t="str">
        <f t="shared" si="35"/>
        <v>Solventes</v>
      </c>
      <c r="E1097" s="41">
        <v>152.46672277348898</v>
      </c>
      <c r="F1097" s="38" t="str">
        <f>VLOOKUP(D1097,IMPORT_CLASE!$A$2:$B$45,2,FALSE)</f>
        <v>Otros</v>
      </c>
      <c r="G1097" s="38" t="s">
        <v>75</v>
      </c>
      <c r="H1097" s="38" t="str">
        <f t="shared" si="36"/>
        <v>01/2/2022</v>
      </c>
    </row>
    <row r="1098" spans="1:8" ht="15">
      <c r="A1098" s="38">
        <v>2022</v>
      </c>
      <c r="B1098" s="38">
        <v>2</v>
      </c>
      <c r="C1098" s="40" t="s">
        <v>26</v>
      </c>
      <c r="D1098" s="8" t="str">
        <f t="shared" si="35"/>
        <v>Aceites Lubricantes</v>
      </c>
      <c r="E1098" s="41">
        <v>42.046903781223847</v>
      </c>
      <c r="F1098" s="38" t="str">
        <f>VLOOKUP(D1098,IMPORT_CLASE!$A$2:$B$45,2,FALSE)</f>
        <v>Bases, aceites y grasas lubricantes</v>
      </c>
      <c r="G1098" s="38" t="s">
        <v>75</v>
      </c>
      <c r="H1098" s="38" t="str">
        <f t="shared" si="36"/>
        <v>01/2/2022</v>
      </c>
    </row>
    <row r="1099" spans="1:8" ht="15">
      <c r="A1099" s="38">
        <v>2022</v>
      </c>
      <c r="B1099" s="38">
        <v>2</v>
      </c>
      <c r="C1099" s="40" t="s">
        <v>27</v>
      </c>
      <c r="D1099" s="8" t="str">
        <f t="shared" si="35"/>
        <v>Grasas Lubricantes</v>
      </c>
      <c r="E1099" s="41">
        <v>2.7091539319932454</v>
      </c>
      <c r="F1099" s="38" t="str">
        <f>VLOOKUP(D1099,IMPORT_CLASE!$A$2:$B$45,2,FALSE)</f>
        <v>Bases, aceites y grasas lubricantes</v>
      </c>
      <c r="G1099" s="38" t="s">
        <v>75</v>
      </c>
      <c r="H1099" s="38" t="str">
        <f t="shared" si="36"/>
        <v>01/2/2022</v>
      </c>
    </row>
    <row r="1100" spans="1:8" ht="15">
      <c r="A1100" s="38">
        <v>2022</v>
      </c>
      <c r="B1100" s="38">
        <v>2</v>
      </c>
      <c r="C1100" s="18" t="s">
        <v>8</v>
      </c>
      <c r="D1100" s="8" t="str">
        <f t="shared" si="35"/>
        <v>Crudo</v>
      </c>
      <c r="E1100" s="17">
        <v>1319.0281840600001</v>
      </c>
      <c r="F1100" s="38" t="str">
        <f>VLOOKUP(D1100,IMPORT_CLASE!$A$2:$B$45,2,FALSE)</f>
        <v>Petróleo</v>
      </c>
      <c r="G1100" s="38" t="s">
        <v>75</v>
      </c>
      <c r="H1100" s="38" t="str">
        <f t="shared" si="36"/>
        <v>01/2/2022</v>
      </c>
    </row>
    <row r="1101" spans="1:8" ht="15">
      <c r="A1101" s="38">
        <v>2022</v>
      </c>
      <c r="B1101" s="38">
        <v>2</v>
      </c>
      <c r="C1101" s="18" t="s">
        <v>54</v>
      </c>
      <c r="D1101" s="8" t="str">
        <f t="shared" si="35"/>
        <v>Nafta Craqueada</v>
      </c>
      <c r="E1101" s="17">
        <v>249.54116348999997</v>
      </c>
      <c r="F1101" s="38" t="str">
        <f>VLOOKUP(D1101,IMPORT_CLASE!$A$2:$B$45,2,FALSE)</f>
        <v>Gasolinas/Nafta</v>
      </c>
      <c r="G1101" s="38" t="s">
        <v>75</v>
      </c>
      <c r="H1101" s="38" t="str">
        <f t="shared" si="36"/>
        <v>01/2/2022</v>
      </c>
    </row>
    <row r="1102" spans="1:8" ht="15">
      <c r="A1102" s="38">
        <v>2022</v>
      </c>
      <c r="B1102" s="38">
        <v>2</v>
      </c>
      <c r="C1102" s="43" t="s">
        <v>101</v>
      </c>
      <c r="D1102" s="8" t="str">
        <f t="shared" si="35"/>
        <v>Diesel 2 Bajo Azufre</v>
      </c>
      <c r="E1102" s="39">
        <v>60.363349929999998</v>
      </c>
      <c r="F1102" s="38" t="str">
        <f>VLOOKUP(D1102,IMPORT_CLASE!$A$2:$B$45,2,FALSE)</f>
        <v>Diesel 2/DB5</v>
      </c>
      <c r="G1102" s="38" t="s">
        <v>75</v>
      </c>
      <c r="H1102" s="38" t="str">
        <f t="shared" si="36"/>
        <v>01/2/2022</v>
      </c>
    </row>
    <row r="1103" spans="1:8" ht="30.75">
      <c r="A1103" s="38">
        <v>2022</v>
      </c>
      <c r="B1103" s="38">
        <v>2</v>
      </c>
      <c r="C1103" s="18" t="s">
        <v>55</v>
      </c>
      <c r="D1103" s="8" t="str">
        <f t="shared" si="35"/>
        <v>Diesel Ultra Bajo en Azufre (ULSD)</v>
      </c>
      <c r="E1103" s="17">
        <v>1761.5150723900001</v>
      </c>
      <c r="F1103" s="38" t="str">
        <f>VLOOKUP(D1103,IMPORT_CLASE!$A$2:$B$45,2,FALSE)</f>
        <v>Diesel 2/DB5</v>
      </c>
      <c r="G1103" s="38" t="s">
        <v>75</v>
      </c>
      <c r="H1103" s="38" t="str">
        <f t="shared" si="36"/>
        <v>01/2/2022</v>
      </c>
    </row>
    <row r="1104" spans="1:8" ht="15">
      <c r="A1104" s="38">
        <v>2022</v>
      </c>
      <c r="B1104" s="38">
        <v>2</v>
      </c>
      <c r="C1104" s="18" t="s">
        <v>25</v>
      </c>
      <c r="D1104" s="8" t="str">
        <f t="shared" si="35"/>
        <v>Bases Lubricantes</v>
      </c>
      <c r="E1104" s="17">
        <v>54.009262015928776</v>
      </c>
      <c r="F1104" s="38" t="str">
        <f>VLOOKUP(D1104,IMPORT_CLASE!$A$2:$B$45,2,FALSE)</f>
        <v>Bases, aceites y grasas lubricantes</v>
      </c>
      <c r="G1104" s="38" t="s">
        <v>75</v>
      </c>
      <c r="H1104" s="38" t="str">
        <f t="shared" si="36"/>
        <v>01/2/2022</v>
      </c>
    </row>
    <row r="1105" spans="1:8" ht="15">
      <c r="A1105" s="38">
        <v>2022</v>
      </c>
      <c r="B1105" s="38">
        <v>2</v>
      </c>
      <c r="C1105" s="43" t="s">
        <v>62</v>
      </c>
      <c r="D1105" s="8" t="str">
        <f t="shared" si="35"/>
        <v>Etileno</v>
      </c>
      <c r="E1105" s="41">
        <v>3.8513670000000007E-2</v>
      </c>
      <c r="F1105" s="38" t="str">
        <f>VLOOKUP(D1105,IMPORT_CLASE!$A$2:$B$45,2,FALSE)</f>
        <v>Otros</v>
      </c>
      <c r="G1105" s="38" t="s">
        <v>75</v>
      </c>
      <c r="H1105" s="38" t="str">
        <f t="shared" si="36"/>
        <v>01/2/2022</v>
      </c>
    </row>
    <row r="1106" spans="1:8" ht="30.75">
      <c r="A1106" s="38">
        <v>2022</v>
      </c>
      <c r="B1106" s="38">
        <v>2</v>
      </c>
      <c r="C1106" s="43" t="s">
        <v>56</v>
      </c>
      <c r="D1106" s="8" t="str">
        <f t="shared" si="35"/>
        <v>Gasolina obtenido por blending (HOGBS)</v>
      </c>
      <c r="E1106" s="39">
        <v>129.73604927000002</v>
      </c>
      <c r="F1106" s="38" t="str">
        <f>VLOOKUP(D1106,IMPORT_CLASE!$A$2:$B$45,2,FALSE)</f>
        <v>Gasolinas/Nafta</v>
      </c>
      <c r="G1106" s="38" t="s">
        <v>75</v>
      </c>
      <c r="H1106" s="38" t="str">
        <f t="shared" si="36"/>
        <v>01/2/2022</v>
      </c>
    </row>
    <row r="1107" spans="1:8" ht="15">
      <c r="A1107" s="38">
        <v>2022</v>
      </c>
      <c r="B1107" s="38">
        <v>3</v>
      </c>
      <c r="C1107" s="38" t="s">
        <v>13</v>
      </c>
      <c r="D1107" s="8" t="str">
        <f t="shared" si="35"/>
        <v>Propano</v>
      </c>
      <c r="E1107" s="44">
        <v>169.41757727999999</v>
      </c>
      <c r="F1107" s="38" t="str">
        <f>VLOOKUP(D1107,IMPORT_CLASE!$A$2:$B$45,2,FALSE)</f>
        <v>GLP/Propano/Butano</v>
      </c>
      <c r="G1107" s="38" t="s">
        <v>75</v>
      </c>
      <c r="H1107" s="38" t="str">
        <f t="shared" si="36"/>
        <v>01/3/2022</v>
      </c>
    </row>
    <row r="1108" spans="1:8" ht="15">
      <c r="A1108" s="38">
        <v>2022</v>
      </c>
      <c r="B1108" s="38">
        <v>3</v>
      </c>
      <c r="C1108" s="38" t="s">
        <v>12</v>
      </c>
      <c r="D1108" s="8" t="str">
        <f t="shared" si="35"/>
        <v>Butano</v>
      </c>
      <c r="E1108" s="44">
        <v>87.649237839999998</v>
      </c>
      <c r="F1108" s="38" t="str">
        <f>VLOOKUP(D1108,IMPORT_CLASE!$A$2:$B$45,2,FALSE)</f>
        <v>GLP/Propano/Butano</v>
      </c>
      <c r="G1108" s="38" t="s">
        <v>75</v>
      </c>
      <c r="H1108" s="38" t="str">
        <f t="shared" si="36"/>
        <v>01/3/2022</v>
      </c>
    </row>
    <row r="1109" spans="1:8" ht="15">
      <c r="A1109" s="38">
        <v>2022</v>
      </c>
      <c r="B1109" s="38">
        <v>3</v>
      </c>
      <c r="C1109" s="38" t="s">
        <v>51</v>
      </c>
      <c r="D1109" s="8" t="str">
        <f t="shared" si="35"/>
        <v>Petroleo Industrial 6</v>
      </c>
      <c r="E1109" s="44">
        <v>2.4440675600000001</v>
      </c>
      <c r="F1109" s="38" t="str">
        <f>VLOOKUP(D1109,IMPORT_CLASE!$A$2:$B$45,2,FALSE)</f>
        <v>Residuales</v>
      </c>
      <c r="G1109" s="38" t="s">
        <v>75</v>
      </c>
      <c r="H1109" s="38" t="str">
        <f t="shared" si="36"/>
        <v>01/3/2022</v>
      </c>
    </row>
    <row r="1110" spans="1:8" ht="15">
      <c r="A1110" s="38">
        <v>2022</v>
      </c>
      <c r="B1110" s="38">
        <v>3</v>
      </c>
      <c r="C1110" s="38" t="s">
        <v>97</v>
      </c>
      <c r="D1110" s="8" t="str">
        <f t="shared" si="35"/>
        <v>Diesel B5 Bajo Azufre</v>
      </c>
      <c r="E1110" s="44">
        <v>1243.6269914699999</v>
      </c>
      <c r="F1110" s="38" t="str">
        <f>VLOOKUP(D1110,IMPORT_CLASE!$A$2:$B$45,2,FALSE)</f>
        <v>Diesel 2/DB5</v>
      </c>
      <c r="G1110" s="38" t="s">
        <v>75</v>
      </c>
      <c r="H1110" s="38" t="str">
        <f t="shared" si="36"/>
        <v>01/3/2022</v>
      </c>
    </row>
    <row r="1111" spans="1:8" ht="15">
      <c r="A1111" s="38">
        <v>2022</v>
      </c>
      <c r="B1111" s="38">
        <v>3</v>
      </c>
      <c r="C1111" s="38" t="s">
        <v>64</v>
      </c>
      <c r="D1111" s="8" t="str">
        <f t="shared" si="35"/>
        <v>Turbo A-1</v>
      </c>
      <c r="E1111" s="44">
        <v>186.61675199999999</v>
      </c>
      <c r="F1111" s="38" t="str">
        <f>VLOOKUP(D1111,IMPORT_CLASE!$A$2:$B$45,2,FALSE)</f>
        <v>Keroturbo</v>
      </c>
      <c r="G1111" s="38" t="s">
        <v>75</v>
      </c>
      <c r="H1111" s="38" t="str">
        <f t="shared" si="36"/>
        <v>01/3/2022</v>
      </c>
    </row>
    <row r="1112" spans="1:8" ht="15">
      <c r="A1112" s="38">
        <v>2022</v>
      </c>
      <c r="B1112" s="38">
        <v>3</v>
      </c>
      <c r="C1112" s="38" t="s">
        <v>99</v>
      </c>
      <c r="D1112" s="8" t="str">
        <f t="shared" si="35"/>
        <v>Gasolina 90</v>
      </c>
      <c r="E1112" s="44">
        <v>353.04552255999999</v>
      </c>
      <c r="F1112" s="38" t="str">
        <f>VLOOKUP(D1112,IMPORT_CLASE!$A$2:$B$45,2,FALSE)</f>
        <v>Gasolinas/Nafta</v>
      </c>
      <c r="G1112" s="38" t="s">
        <v>75</v>
      </c>
      <c r="H1112" s="38" t="str">
        <f t="shared" si="36"/>
        <v>01/3/2022</v>
      </c>
    </row>
    <row r="1113" spans="1:8" ht="15">
      <c r="A1113" s="38">
        <v>2022</v>
      </c>
      <c r="B1113" s="38">
        <v>3</v>
      </c>
      <c r="C1113" s="38" t="s">
        <v>100</v>
      </c>
      <c r="D1113" s="8" t="str">
        <f t="shared" si="35"/>
        <v>Gasolina 97</v>
      </c>
      <c r="E1113" s="44">
        <v>50.817199340000002</v>
      </c>
      <c r="F1113" s="38" t="str">
        <f>VLOOKUP(D1113,IMPORT_CLASE!$A$2:$B$45,2,FALSE)</f>
        <v>Gasolinas/Nafta</v>
      </c>
      <c r="G1113" s="38" t="s">
        <v>75</v>
      </c>
      <c r="H1113" s="38" t="str">
        <f t="shared" si="36"/>
        <v>01/3/2022</v>
      </c>
    </row>
    <row r="1114" spans="1:8" ht="15">
      <c r="A1114" s="38">
        <v>2022</v>
      </c>
      <c r="B1114" s="38">
        <v>3</v>
      </c>
      <c r="C1114" s="38" t="s">
        <v>102</v>
      </c>
      <c r="D1114" s="8" t="str">
        <f t="shared" si="35"/>
        <v>Gasolina 95</v>
      </c>
      <c r="E1114" s="44">
        <v>81.079949260000006</v>
      </c>
      <c r="F1114" s="38" t="str">
        <f>VLOOKUP(D1114,IMPORT_CLASE!$A$2:$B$45,2,FALSE)</f>
        <v>Gasolinas/Nafta</v>
      </c>
      <c r="G1114" s="38" t="s">
        <v>75</v>
      </c>
      <c r="H1114" s="38" t="str">
        <f t="shared" si="36"/>
        <v>01/3/2022</v>
      </c>
    </row>
    <row r="1115" spans="1:8" ht="15">
      <c r="A1115" s="38">
        <v>2022</v>
      </c>
      <c r="B1115" s="38">
        <v>3</v>
      </c>
      <c r="C1115" s="38" t="s">
        <v>63</v>
      </c>
      <c r="D1115" s="8" t="str">
        <f t="shared" si="35"/>
        <v>Gasolina 84</v>
      </c>
      <c r="E1115" s="44">
        <v>109.54316443246483</v>
      </c>
      <c r="F1115" s="38" t="str">
        <f>VLOOKUP(D1115,IMPORT_CLASE!$A$2:$B$45,2,FALSE)</f>
        <v>Gasolinas/Nafta</v>
      </c>
      <c r="G1115" s="38" t="s">
        <v>75</v>
      </c>
      <c r="H1115" s="38" t="str">
        <f t="shared" si="36"/>
        <v>01/3/2022</v>
      </c>
    </row>
    <row r="1116" spans="1:8" ht="15">
      <c r="A1116" s="38">
        <v>2022</v>
      </c>
      <c r="B1116" s="38">
        <v>3</v>
      </c>
      <c r="C1116" s="38" t="s">
        <v>104</v>
      </c>
      <c r="D1116" s="8" t="str">
        <f t="shared" si="35"/>
        <v>Gasolina 98</v>
      </c>
      <c r="E1116" s="44">
        <v>62.940727750000008</v>
      </c>
      <c r="F1116" s="38" t="str">
        <f>VLOOKUP(D1116,IMPORT_CLASE!$A$2:$B$45,2,FALSE)</f>
        <v>Gasolinas/Nafta</v>
      </c>
      <c r="G1116" s="38" t="s">
        <v>75</v>
      </c>
      <c r="H1116" s="38" t="str">
        <f t="shared" si="36"/>
        <v>01/3/2022</v>
      </c>
    </row>
    <row r="1117" spans="1:8" ht="15">
      <c r="A1117" s="38">
        <v>2022</v>
      </c>
      <c r="B1117" s="38">
        <v>3</v>
      </c>
      <c r="C1117" s="38" t="s">
        <v>53</v>
      </c>
      <c r="D1117" s="8" t="str">
        <f t="shared" si="35"/>
        <v>Solventes</v>
      </c>
      <c r="E1117" s="44">
        <v>83.83095445605079</v>
      </c>
      <c r="F1117" s="38" t="str">
        <f>VLOOKUP(D1117,IMPORT_CLASE!$A$2:$B$45,2,FALSE)</f>
        <v>Otros</v>
      </c>
      <c r="G1117" s="38" t="s">
        <v>75</v>
      </c>
      <c r="H1117" s="38" t="str">
        <f t="shared" si="36"/>
        <v>01/3/2022</v>
      </c>
    </row>
    <row r="1118" spans="1:8" ht="15">
      <c r="A1118" s="38">
        <v>2022</v>
      </c>
      <c r="B1118" s="38">
        <v>3</v>
      </c>
      <c r="C1118" s="38" t="s">
        <v>26</v>
      </c>
      <c r="D1118" s="8" t="str">
        <f t="shared" si="35"/>
        <v>Aceites Lubricantes</v>
      </c>
      <c r="E1118" s="44">
        <v>59.61462910313098</v>
      </c>
      <c r="F1118" s="38" t="str">
        <f>VLOOKUP(D1118,IMPORT_CLASE!$A$2:$B$45,2,FALSE)</f>
        <v>Bases, aceites y grasas lubricantes</v>
      </c>
      <c r="G1118" s="38" t="s">
        <v>75</v>
      </c>
      <c r="H1118" s="38" t="str">
        <f t="shared" si="36"/>
        <v>01/3/2022</v>
      </c>
    </row>
    <row r="1119" spans="1:8" ht="15">
      <c r="A1119" s="38">
        <v>2022</v>
      </c>
      <c r="B1119" s="38">
        <v>3</v>
      </c>
      <c r="C1119" s="38" t="s">
        <v>27</v>
      </c>
      <c r="D1119" s="8" t="str">
        <f t="shared" si="35"/>
        <v>Grasas Lubricantes</v>
      </c>
      <c r="E1119" s="44">
        <v>2.9837006675706537</v>
      </c>
      <c r="F1119" s="38" t="str">
        <f>VLOOKUP(D1119,IMPORT_CLASE!$A$2:$B$45,2,FALSE)</f>
        <v>Bases, aceites y grasas lubricantes</v>
      </c>
      <c r="G1119" s="38" t="s">
        <v>75</v>
      </c>
      <c r="H1119" s="38" t="str">
        <f t="shared" si="36"/>
        <v>01/3/2022</v>
      </c>
    </row>
    <row r="1120" spans="1:8" ht="15">
      <c r="A1120" s="38">
        <v>2022</v>
      </c>
      <c r="B1120" s="38">
        <v>3</v>
      </c>
      <c r="C1120" s="38" t="s">
        <v>54</v>
      </c>
      <c r="D1120" s="8" t="str">
        <f t="shared" si="35"/>
        <v>Nafta Craqueada</v>
      </c>
      <c r="E1120" s="44">
        <v>597.38480572999993</v>
      </c>
      <c r="F1120" s="38" t="str">
        <f>VLOOKUP(D1120,IMPORT_CLASE!$A$2:$B$45,2,FALSE)</f>
        <v>Gasolinas/Nafta</v>
      </c>
      <c r="G1120" s="38" t="s">
        <v>75</v>
      </c>
      <c r="H1120" s="38" t="str">
        <f t="shared" si="36"/>
        <v>01/3/2022</v>
      </c>
    </row>
    <row r="1121" spans="1:8" ht="30.75">
      <c r="A1121" s="38">
        <v>2022</v>
      </c>
      <c r="B1121" s="38">
        <v>3</v>
      </c>
      <c r="C1121" s="38" t="s">
        <v>55</v>
      </c>
      <c r="D1121" s="8" t="str">
        <f t="shared" si="35"/>
        <v>Diesel Ultra Bajo en Azufre (ULSD)</v>
      </c>
      <c r="E1121" s="44">
        <v>1328.09162747</v>
      </c>
      <c r="F1121" s="38" t="str">
        <f>VLOOKUP(D1121,IMPORT_CLASE!$A$2:$B$45,2,FALSE)</f>
        <v>Diesel 2/DB5</v>
      </c>
      <c r="G1121" s="38" t="s">
        <v>75</v>
      </c>
      <c r="H1121" s="38" t="str">
        <f t="shared" si="36"/>
        <v>01/3/2022</v>
      </c>
    </row>
    <row r="1122" spans="1:8" ht="15">
      <c r="A1122" s="38">
        <v>2022</v>
      </c>
      <c r="B1122" s="38">
        <v>3</v>
      </c>
      <c r="C1122" s="38" t="s">
        <v>25</v>
      </c>
      <c r="D1122" s="8" t="str">
        <f t="shared" si="35"/>
        <v>Bases Lubricantes</v>
      </c>
      <c r="E1122" s="44">
        <v>67.10129616789871</v>
      </c>
      <c r="F1122" s="38" t="str">
        <f>VLOOKUP(D1122,IMPORT_CLASE!$A$2:$B$45,2,FALSE)</f>
        <v>Bases, aceites y grasas lubricantes</v>
      </c>
      <c r="G1122" s="38" t="s">
        <v>75</v>
      </c>
      <c r="H1122" s="38" t="str">
        <f t="shared" si="36"/>
        <v>01/3/2022</v>
      </c>
    </row>
    <row r="1123" spans="1:8" ht="30.75">
      <c r="A1123" s="38">
        <v>2022</v>
      </c>
      <c r="B1123" s="38">
        <v>3</v>
      </c>
      <c r="C1123" s="38" t="s">
        <v>56</v>
      </c>
      <c r="D1123" s="8" t="str">
        <f t="shared" si="35"/>
        <v>Gasolina obtenido por blending (HOGBS)</v>
      </c>
      <c r="E1123" s="44">
        <v>130.06596605999999</v>
      </c>
      <c r="F1123" s="38" t="str">
        <f>VLOOKUP(D1123,IMPORT_CLASE!$A$2:$B$45,2,FALSE)</f>
        <v>Gasolinas/Nafta</v>
      </c>
      <c r="G1123" s="38" t="s">
        <v>75</v>
      </c>
      <c r="H1123" s="38" t="str">
        <f t="shared" si="36"/>
        <v>01/3/2022</v>
      </c>
    </row>
    <row r="1124" spans="1:8" ht="15">
      <c r="A1124" s="38">
        <v>2022</v>
      </c>
      <c r="B1124" s="38">
        <v>4</v>
      </c>
      <c r="C1124" s="38" t="s">
        <v>13</v>
      </c>
      <c r="D1124" s="8" t="str">
        <f t="shared" si="35"/>
        <v>Propano</v>
      </c>
      <c r="E1124" s="44">
        <v>386.34472595000005</v>
      </c>
      <c r="F1124" s="38" t="str">
        <f>VLOOKUP(D1124,IMPORT_CLASE!$A$2:$B$45,2,FALSE)</f>
        <v>GLP/Propano/Butano</v>
      </c>
      <c r="G1124" s="38" t="s">
        <v>75</v>
      </c>
      <c r="H1124" s="38" t="str">
        <f t="shared" si="36"/>
        <v>01/4/2022</v>
      </c>
    </row>
    <row r="1125" spans="1:8" ht="15">
      <c r="A1125" s="38">
        <v>2022</v>
      </c>
      <c r="B1125" s="38">
        <v>4</v>
      </c>
      <c r="C1125" s="38" t="s">
        <v>12</v>
      </c>
      <c r="D1125" s="8" t="str">
        <f t="shared" ref="D1125:D1188" si="37">TRIM(C1125)</f>
        <v>Butano</v>
      </c>
      <c r="E1125" s="44">
        <v>151.30857293</v>
      </c>
      <c r="F1125" s="38" t="str">
        <f>VLOOKUP(D1125,IMPORT_CLASE!$A$2:$B$45,2,FALSE)</f>
        <v>GLP/Propano/Butano</v>
      </c>
      <c r="G1125" s="38" t="s">
        <v>75</v>
      </c>
      <c r="H1125" s="38" t="str">
        <f t="shared" si="36"/>
        <v>01/4/2022</v>
      </c>
    </row>
    <row r="1126" spans="1:8" ht="15">
      <c r="A1126" s="38">
        <v>2022</v>
      </c>
      <c r="B1126" s="38">
        <v>4</v>
      </c>
      <c r="C1126" s="38" t="s">
        <v>97</v>
      </c>
      <c r="D1126" s="8" t="str">
        <f t="shared" si="37"/>
        <v>Diesel B5 Bajo Azufre</v>
      </c>
      <c r="E1126" s="44">
        <v>1555.3880675800001</v>
      </c>
      <c r="F1126" s="38" t="str">
        <f>VLOOKUP(D1126,IMPORT_CLASE!$A$2:$B$45,2,FALSE)</f>
        <v>Diesel 2/DB5</v>
      </c>
      <c r="G1126" s="38" t="s">
        <v>75</v>
      </c>
      <c r="H1126" s="38" t="str">
        <f t="shared" si="36"/>
        <v>01/4/2022</v>
      </c>
    </row>
    <row r="1127" spans="1:8" ht="15">
      <c r="A1127" s="38">
        <v>2022</v>
      </c>
      <c r="B1127" s="38">
        <v>4</v>
      </c>
      <c r="C1127" s="38" t="s">
        <v>64</v>
      </c>
      <c r="D1127" s="8" t="str">
        <f t="shared" si="37"/>
        <v>Turbo A-1</v>
      </c>
      <c r="E1127" s="44">
        <v>265.67405112</v>
      </c>
      <c r="F1127" s="38" t="str">
        <f>VLOOKUP(D1127,IMPORT_CLASE!$A$2:$B$45,2,FALSE)</f>
        <v>Keroturbo</v>
      </c>
      <c r="G1127" s="38" t="s">
        <v>75</v>
      </c>
      <c r="H1127" s="38" t="str">
        <f t="shared" si="36"/>
        <v>01/4/2022</v>
      </c>
    </row>
    <row r="1128" spans="1:8" ht="15">
      <c r="A1128" s="38">
        <v>2022</v>
      </c>
      <c r="B1128" s="38">
        <v>4</v>
      </c>
      <c r="C1128" s="38" t="s">
        <v>99</v>
      </c>
      <c r="D1128" s="8" t="str">
        <f t="shared" si="37"/>
        <v>Gasolina 90</v>
      </c>
      <c r="E1128" s="44">
        <v>366.19350327000001</v>
      </c>
      <c r="F1128" s="38" t="str">
        <f>VLOOKUP(D1128,IMPORT_CLASE!$A$2:$B$45,2,FALSE)</f>
        <v>Gasolinas/Nafta</v>
      </c>
      <c r="G1128" s="38" t="s">
        <v>75</v>
      </c>
      <c r="H1128" s="38" t="str">
        <f t="shared" si="36"/>
        <v>01/4/2022</v>
      </c>
    </row>
    <row r="1129" spans="1:8" ht="15">
      <c r="A1129" s="38">
        <v>2022</v>
      </c>
      <c r="B1129" s="38">
        <v>4</v>
      </c>
      <c r="C1129" s="38" t="s">
        <v>102</v>
      </c>
      <c r="D1129" s="8" t="str">
        <f t="shared" si="37"/>
        <v>Gasolina 95</v>
      </c>
      <c r="E1129" s="44">
        <v>112.98404952</v>
      </c>
      <c r="F1129" s="38" t="str">
        <f>VLOOKUP(D1129,IMPORT_CLASE!$A$2:$B$45,2,FALSE)</f>
        <v>Gasolinas/Nafta</v>
      </c>
      <c r="G1129" s="38" t="s">
        <v>75</v>
      </c>
      <c r="H1129" s="38" t="str">
        <f t="shared" si="36"/>
        <v>01/4/2022</v>
      </c>
    </row>
    <row r="1130" spans="1:8" ht="15">
      <c r="A1130" s="38">
        <v>2022</v>
      </c>
      <c r="B1130" s="38">
        <v>4</v>
      </c>
      <c r="C1130" s="38" t="s">
        <v>53</v>
      </c>
      <c r="D1130" s="8" t="str">
        <f t="shared" si="37"/>
        <v>Solventes</v>
      </c>
      <c r="E1130" s="44">
        <v>9.0295322522145565</v>
      </c>
      <c r="F1130" s="38" t="str">
        <f>VLOOKUP(D1130,IMPORT_CLASE!$A$2:$B$45,2,FALSE)</f>
        <v>Otros</v>
      </c>
      <c r="G1130" s="38" t="s">
        <v>75</v>
      </c>
      <c r="H1130" s="38" t="str">
        <f t="shared" si="36"/>
        <v>01/4/2022</v>
      </c>
    </row>
    <row r="1131" spans="1:8" ht="15">
      <c r="A1131" s="38">
        <v>2022</v>
      </c>
      <c r="B1131" s="38">
        <v>4</v>
      </c>
      <c r="C1131" s="38" t="s">
        <v>63</v>
      </c>
      <c r="D1131" s="8" t="str">
        <f t="shared" si="37"/>
        <v>Gasolina 84</v>
      </c>
      <c r="E1131" s="44">
        <v>91.168724091284815</v>
      </c>
      <c r="F1131" s="38" t="str">
        <f>VLOOKUP(D1131,IMPORT_CLASE!$A$2:$B$45,2,FALSE)</f>
        <v>Gasolinas/Nafta</v>
      </c>
      <c r="G1131" s="38" t="s">
        <v>75</v>
      </c>
      <c r="H1131" s="38" t="str">
        <f t="shared" si="36"/>
        <v>01/4/2022</v>
      </c>
    </row>
    <row r="1132" spans="1:8" ht="15">
      <c r="A1132" s="38">
        <v>2022</v>
      </c>
      <c r="B1132" s="38">
        <v>4</v>
      </c>
      <c r="C1132" s="38" t="s">
        <v>104</v>
      </c>
      <c r="D1132" s="8" t="str">
        <f t="shared" si="37"/>
        <v>Gasolina 98</v>
      </c>
      <c r="E1132" s="44">
        <v>59.356780100000002</v>
      </c>
      <c r="F1132" s="38" t="str">
        <f>VLOOKUP(D1132,IMPORT_CLASE!$A$2:$B$45,2,FALSE)</f>
        <v>Gasolinas/Nafta</v>
      </c>
      <c r="G1132" s="38" t="s">
        <v>75</v>
      </c>
      <c r="H1132" s="38" t="str">
        <f t="shared" si="36"/>
        <v>01/4/2022</v>
      </c>
    </row>
    <row r="1133" spans="1:8" ht="15">
      <c r="A1133" s="38">
        <v>2022</v>
      </c>
      <c r="B1133" s="38">
        <v>4</v>
      </c>
      <c r="C1133" s="38" t="s">
        <v>105</v>
      </c>
      <c r="D1133" s="8" t="str">
        <f t="shared" si="37"/>
        <v>Diesel B20 Bajo Azufre</v>
      </c>
      <c r="E1133" s="44">
        <v>60.177895569999997</v>
      </c>
      <c r="F1133" s="38" t="str">
        <f>VLOOKUP(D1133,IMPORT_CLASE!$A$2:$B$45,2,FALSE)</f>
        <v>Diesel 2/DB5</v>
      </c>
      <c r="G1133" s="38" t="s">
        <v>75</v>
      </c>
      <c r="H1133" s="38" t="str">
        <f t="shared" si="36"/>
        <v>01/4/2022</v>
      </c>
    </row>
    <row r="1134" spans="1:8" ht="15">
      <c r="A1134" s="38">
        <v>2022</v>
      </c>
      <c r="B1134" s="38">
        <v>4</v>
      </c>
      <c r="C1134" s="38" t="s">
        <v>26</v>
      </c>
      <c r="D1134" s="8" t="str">
        <f t="shared" si="37"/>
        <v>Aceites Lubricantes</v>
      </c>
      <c r="E1134" s="44">
        <v>64.173450852439288</v>
      </c>
      <c r="F1134" s="38" t="str">
        <f>VLOOKUP(D1134,IMPORT_CLASE!$A$2:$B$45,2,FALSE)</f>
        <v>Bases, aceites y grasas lubricantes</v>
      </c>
      <c r="G1134" s="38" t="s">
        <v>75</v>
      </c>
      <c r="H1134" s="38" t="str">
        <f t="shared" si="36"/>
        <v>01/4/2022</v>
      </c>
    </row>
    <row r="1135" spans="1:8" ht="15">
      <c r="A1135" s="38">
        <v>2022</v>
      </c>
      <c r="B1135" s="38">
        <v>4</v>
      </c>
      <c r="C1135" s="38" t="s">
        <v>27</v>
      </c>
      <c r="D1135" s="8" t="str">
        <f t="shared" si="37"/>
        <v>Grasas Lubricantes</v>
      </c>
      <c r="E1135" s="44">
        <v>2.4227507016682157</v>
      </c>
      <c r="F1135" s="38" t="str">
        <f>VLOOKUP(D1135,IMPORT_CLASE!$A$2:$B$45,2,FALSE)</f>
        <v>Bases, aceites y grasas lubricantes</v>
      </c>
      <c r="G1135" s="38" t="s">
        <v>75</v>
      </c>
      <c r="H1135" s="38" t="str">
        <f t="shared" si="36"/>
        <v>01/4/2022</v>
      </c>
    </row>
    <row r="1136" spans="1:8" ht="15">
      <c r="A1136" s="38">
        <v>2022</v>
      </c>
      <c r="B1136" s="38">
        <v>4</v>
      </c>
      <c r="C1136" s="38" t="s">
        <v>8</v>
      </c>
      <c r="D1136" s="8" t="str">
        <f t="shared" si="37"/>
        <v>Crudo</v>
      </c>
      <c r="E1136" s="44">
        <v>1853.71782364</v>
      </c>
      <c r="F1136" s="38" t="str">
        <f>VLOOKUP(D1136,IMPORT_CLASE!$A$2:$B$45,2,FALSE)</f>
        <v>Petróleo</v>
      </c>
      <c r="G1136" s="38" t="s">
        <v>75</v>
      </c>
      <c r="H1136" s="38" t="str">
        <f t="shared" si="36"/>
        <v>01/4/2022</v>
      </c>
    </row>
    <row r="1137" spans="1:8" ht="15">
      <c r="A1137" s="38">
        <v>2022</v>
      </c>
      <c r="B1137" s="38">
        <v>4</v>
      </c>
      <c r="C1137" s="38" t="s">
        <v>54</v>
      </c>
      <c r="D1137" s="8" t="str">
        <f t="shared" si="37"/>
        <v>Nafta Craqueada</v>
      </c>
      <c r="E1137" s="44">
        <v>479.25960584000001</v>
      </c>
      <c r="F1137" s="38" t="str">
        <f>VLOOKUP(D1137,IMPORT_CLASE!$A$2:$B$45,2,FALSE)</f>
        <v>Gasolinas/Nafta</v>
      </c>
      <c r="G1137" s="38" t="s">
        <v>75</v>
      </c>
      <c r="H1137" s="38" t="str">
        <f t="shared" si="36"/>
        <v>01/4/2022</v>
      </c>
    </row>
    <row r="1138" spans="1:8" ht="30.75">
      <c r="A1138" s="38">
        <v>2022</v>
      </c>
      <c r="B1138" s="38">
        <v>4</v>
      </c>
      <c r="C1138" s="38" t="s">
        <v>55</v>
      </c>
      <c r="D1138" s="8" t="str">
        <f t="shared" si="37"/>
        <v>Diesel Ultra Bajo en Azufre (ULSD)</v>
      </c>
      <c r="E1138" s="44">
        <v>1642.2461177700002</v>
      </c>
      <c r="F1138" s="38" t="str">
        <f>VLOOKUP(D1138,IMPORT_CLASE!$A$2:$B$45,2,FALSE)</f>
        <v>Diesel 2/DB5</v>
      </c>
      <c r="G1138" s="38" t="s">
        <v>75</v>
      </c>
      <c r="H1138" s="38" t="str">
        <f t="shared" si="36"/>
        <v>01/4/2022</v>
      </c>
    </row>
    <row r="1139" spans="1:8" ht="15">
      <c r="A1139" s="38">
        <v>2022</v>
      </c>
      <c r="B1139" s="38">
        <v>4</v>
      </c>
      <c r="C1139" s="38" t="s">
        <v>62</v>
      </c>
      <c r="D1139" s="8" t="str">
        <f t="shared" si="37"/>
        <v>Etileno</v>
      </c>
      <c r="E1139" s="44">
        <v>2.9342850000000004E-2</v>
      </c>
      <c r="F1139" s="38" t="str">
        <f>VLOOKUP(D1139,IMPORT_CLASE!$A$2:$B$45,2,FALSE)</f>
        <v>Otros</v>
      </c>
      <c r="G1139" s="38" t="s">
        <v>75</v>
      </c>
      <c r="H1139" s="38" t="str">
        <f t="shared" si="36"/>
        <v>01/4/2022</v>
      </c>
    </row>
    <row r="1140" spans="1:8" ht="30.75">
      <c r="A1140" s="38">
        <v>2022</v>
      </c>
      <c r="B1140" s="38">
        <v>4</v>
      </c>
      <c r="C1140" s="38" t="s">
        <v>56</v>
      </c>
      <c r="D1140" s="8" t="str">
        <f t="shared" si="37"/>
        <v>Gasolina obtenido por blending (HOGBS)</v>
      </c>
      <c r="E1140" s="44">
        <v>159.67048005999999</v>
      </c>
      <c r="F1140" s="38" t="str">
        <f>VLOOKUP(D1140,IMPORT_CLASE!$A$2:$B$45,2,FALSE)</f>
        <v>Gasolinas/Nafta</v>
      </c>
      <c r="G1140" s="38" t="s">
        <v>75</v>
      </c>
      <c r="H1140" s="38" t="str">
        <f t="shared" si="36"/>
        <v>01/4/2022</v>
      </c>
    </row>
    <row r="1141" spans="1:8" ht="15">
      <c r="A1141" s="38">
        <v>2022</v>
      </c>
      <c r="B1141" s="38">
        <v>4</v>
      </c>
      <c r="C1141" s="38" t="s">
        <v>25</v>
      </c>
      <c r="D1141" s="8" t="str">
        <f t="shared" si="37"/>
        <v>Bases Lubricantes</v>
      </c>
      <c r="E1141" s="44">
        <v>101.92791212118495</v>
      </c>
      <c r="F1141" s="38" t="str">
        <f>VLOOKUP(D1141,IMPORT_CLASE!$A$2:$B$45,2,FALSE)</f>
        <v>Bases, aceites y grasas lubricantes</v>
      </c>
      <c r="G1141" s="38" t="s">
        <v>75</v>
      </c>
      <c r="H1141" s="38" t="str">
        <f t="shared" si="36"/>
        <v>01/4/2022</v>
      </c>
    </row>
    <row r="1142" spans="1:8" ht="15">
      <c r="A1142" s="38">
        <v>2022</v>
      </c>
      <c r="B1142" s="38">
        <v>5</v>
      </c>
      <c r="C1142" s="38" t="s">
        <v>13</v>
      </c>
      <c r="D1142" s="8" t="str">
        <f t="shared" si="37"/>
        <v>Propano</v>
      </c>
      <c r="E1142" s="44">
        <v>433.76882882000001</v>
      </c>
      <c r="F1142" s="38" t="str">
        <f>VLOOKUP(D1142,IMPORT_CLASE!$A$2:$B$45,2,FALSE)</f>
        <v>GLP/Propano/Butano</v>
      </c>
      <c r="G1142" s="38" t="s">
        <v>75</v>
      </c>
      <c r="H1142" s="38" t="str">
        <f t="shared" si="36"/>
        <v>01/5/2022</v>
      </c>
    </row>
    <row r="1143" spans="1:8" ht="15">
      <c r="A1143" s="38">
        <v>2022</v>
      </c>
      <c r="B1143" s="38">
        <v>5</v>
      </c>
      <c r="C1143" s="38" t="s">
        <v>12</v>
      </c>
      <c r="D1143" s="8" t="str">
        <f t="shared" si="37"/>
        <v>Butano</v>
      </c>
      <c r="E1143" s="44">
        <v>146.11881972999998</v>
      </c>
      <c r="F1143" s="38" t="str">
        <f>VLOOKUP(D1143,IMPORT_CLASE!$A$2:$B$45,2,FALSE)</f>
        <v>GLP/Propano/Butano</v>
      </c>
      <c r="G1143" s="38" t="s">
        <v>75</v>
      </c>
      <c r="H1143" s="38" t="str">
        <f t="shared" si="36"/>
        <v>01/5/2022</v>
      </c>
    </row>
    <row r="1144" spans="1:8" ht="15">
      <c r="A1144" s="38">
        <v>2022</v>
      </c>
      <c r="B1144" s="38">
        <v>5</v>
      </c>
      <c r="C1144" s="38" t="s">
        <v>51</v>
      </c>
      <c r="D1144" s="8" t="str">
        <f t="shared" si="37"/>
        <v>Petroleo Industrial 6</v>
      </c>
      <c r="E1144" s="44">
        <v>2.7302688499999999</v>
      </c>
      <c r="F1144" s="38" t="str">
        <f>VLOOKUP(D1144,IMPORT_CLASE!$A$2:$B$45,2,FALSE)</f>
        <v>Residuales</v>
      </c>
      <c r="G1144" s="38" t="s">
        <v>75</v>
      </c>
      <c r="H1144" s="38" t="str">
        <f t="shared" si="36"/>
        <v>01/5/2022</v>
      </c>
    </row>
    <row r="1145" spans="1:8" ht="15">
      <c r="A1145" s="38">
        <v>2022</v>
      </c>
      <c r="B1145" s="38">
        <v>5</v>
      </c>
      <c r="C1145" s="38" t="s">
        <v>97</v>
      </c>
      <c r="D1145" s="8" t="str">
        <f t="shared" si="37"/>
        <v>Diesel B5 Bajo Azufre</v>
      </c>
      <c r="E1145" s="44">
        <v>1269.09112555</v>
      </c>
      <c r="F1145" s="38" t="str">
        <f>VLOOKUP(D1145,IMPORT_CLASE!$A$2:$B$45,2,FALSE)</f>
        <v>Diesel 2/DB5</v>
      </c>
      <c r="G1145" s="38" t="s">
        <v>75</v>
      </c>
      <c r="H1145" s="38" t="str">
        <f t="shared" si="36"/>
        <v>01/5/2022</v>
      </c>
    </row>
    <row r="1146" spans="1:8" ht="15">
      <c r="A1146" s="38">
        <v>2022</v>
      </c>
      <c r="B1146" s="38">
        <v>5</v>
      </c>
      <c r="C1146" s="38" t="s">
        <v>64</v>
      </c>
      <c r="D1146" s="8" t="str">
        <f t="shared" si="37"/>
        <v>Turbo A-1</v>
      </c>
      <c r="E1146" s="44">
        <v>128.37495617000002</v>
      </c>
      <c r="F1146" s="38" t="str">
        <f>VLOOKUP(D1146,IMPORT_CLASE!$A$2:$B$45,2,FALSE)</f>
        <v>Keroturbo</v>
      </c>
      <c r="G1146" s="38" t="s">
        <v>75</v>
      </c>
      <c r="H1146" s="38" t="str">
        <f t="shared" si="36"/>
        <v>01/5/2022</v>
      </c>
    </row>
    <row r="1147" spans="1:8" ht="15">
      <c r="A1147" s="38">
        <v>2022</v>
      </c>
      <c r="B1147" s="38">
        <v>5</v>
      </c>
      <c r="C1147" s="38" t="s">
        <v>99</v>
      </c>
      <c r="D1147" s="8" t="str">
        <f t="shared" si="37"/>
        <v>Gasolina 90</v>
      </c>
      <c r="E1147" s="44">
        <v>230.09107453000001</v>
      </c>
      <c r="F1147" s="38" t="str">
        <f>VLOOKUP(D1147,IMPORT_CLASE!$A$2:$B$45,2,FALSE)</f>
        <v>Gasolinas/Nafta</v>
      </c>
      <c r="G1147" s="38" t="s">
        <v>75</v>
      </c>
      <c r="H1147" s="38" t="str">
        <f t="shared" si="36"/>
        <v>01/5/2022</v>
      </c>
    </row>
    <row r="1148" spans="1:8" ht="15">
      <c r="A1148" s="38">
        <v>2022</v>
      </c>
      <c r="B1148" s="38">
        <v>5</v>
      </c>
      <c r="C1148" s="38" t="s">
        <v>100</v>
      </c>
      <c r="D1148" s="8" t="str">
        <f t="shared" si="37"/>
        <v>Gasolina 97</v>
      </c>
      <c r="E1148" s="44">
        <v>40.001210970000002</v>
      </c>
      <c r="F1148" s="38" t="str">
        <f>VLOOKUP(D1148,IMPORT_CLASE!$A$2:$B$45,2,FALSE)</f>
        <v>Gasolinas/Nafta</v>
      </c>
      <c r="G1148" s="38" t="s">
        <v>75</v>
      </c>
      <c r="H1148" s="38" t="str">
        <f t="shared" si="36"/>
        <v>01/5/2022</v>
      </c>
    </row>
    <row r="1149" spans="1:8" ht="15">
      <c r="A1149" s="38">
        <v>2022</v>
      </c>
      <c r="B1149" s="38">
        <v>5</v>
      </c>
      <c r="C1149" s="38" t="s">
        <v>102</v>
      </c>
      <c r="D1149" s="8" t="str">
        <f t="shared" si="37"/>
        <v>Gasolina 95</v>
      </c>
      <c r="E1149" s="44">
        <v>133.98534054000001</v>
      </c>
      <c r="F1149" s="38" t="str">
        <f>VLOOKUP(D1149,IMPORT_CLASE!$A$2:$B$45,2,FALSE)</f>
        <v>Gasolinas/Nafta</v>
      </c>
      <c r="G1149" s="38" t="s">
        <v>75</v>
      </c>
      <c r="H1149" s="38" t="str">
        <f t="shared" si="36"/>
        <v>01/5/2022</v>
      </c>
    </row>
    <row r="1150" spans="1:8" ht="15">
      <c r="A1150" s="38">
        <v>2022</v>
      </c>
      <c r="B1150" s="38">
        <v>5</v>
      </c>
      <c r="C1150" s="38" t="s">
        <v>105</v>
      </c>
      <c r="D1150" s="8" t="str">
        <f t="shared" si="37"/>
        <v>Diesel B20 Bajo Azufre</v>
      </c>
      <c r="E1150" s="44">
        <v>59.941806709999994</v>
      </c>
      <c r="F1150" s="38" t="str">
        <f>VLOOKUP(D1150,IMPORT_CLASE!$A$2:$B$45,2,FALSE)</f>
        <v>Diesel 2/DB5</v>
      </c>
      <c r="G1150" s="38" t="s">
        <v>75</v>
      </c>
      <c r="H1150" s="38" t="str">
        <f t="shared" si="36"/>
        <v>01/5/2022</v>
      </c>
    </row>
    <row r="1151" spans="1:8" ht="15">
      <c r="A1151" s="38">
        <v>2022</v>
      </c>
      <c r="B1151" s="38">
        <v>5</v>
      </c>
      <c r="C1151" s="38" t="s">
        <v>53</v>
      </c>
      <c r="D1151" s="8" t="str">
        <f t="shared" si="37"/>
        <v>Solventes</v>
      </c>
      <c r="E1151" s="44">
        <v>6.9670963557441139</v>
      </c>
      <c r="F1151" s="38" t="str">
        <f>VLOOKUP(D1151,IMPORT_CLASE!$A$2:$B$45,2,FALSE)</f>
        <v>Otros</v>
      </c>
      <c r="G1151" s="38" t="s">
        <v>75</v>
      </c>
      <c r="H1151" s="38" t="str">
        <f t="shared" si="36"/>
        <v>01/5/2022</v>
      </c>
    </row>
    <row r="1152" spans="1:8" ht="15">
      <c r="A1152" s="38">
        <v>2022</v>
      </c>
      <c r="B1152" s="38">
        <v>5</v>
      </c>
      <c r="C1152" s="38" t="s">
        <v>26</v>
      </c>
      <c r="D1152" s="8" t="str">
        <f t="shared" si="37"/>
        <v>Aceites Lubricantes</v>
      </c>
      <c r="E1152" s="44">
        <v>50.891621491660636</v>
      </c>
      <c r="F1152" s="38" t="str">
        <f>VLOOKUP(D1152,IMPORT_CLASE!$A$2:$B$45,2,FALSE)</f>
        <v>Bases, aceites y grasas lubricantes</v>
      </c>
      <c r="G1152" s="38" t="s">
        <v>75</v>
      </c>
      <c r="H1152" s="38" t="str">
        <f t="shared" si="36"/>
        <v>01/5/2022</v>
      </c>
    </row>
    <row r="1153" spans="1:8" ht="15">
      <c r="A1153" s="38">
        <v>2022</v>
      </c>
      <c r="B1153" s="38">
        <v>5</v>
      </c>
      <c r="C1153" s="38" t="s">
        <v>27</v>
      </c>
      <c r="D1153" s="8" t="str">
        <f t="shared" si="37"/>
        <v>Grasas Lubricantes</v>
      </c>
      <c r="E1153" s="44">
        <v>2.2273249059128473</v>
      </c>
      <c r="F1153" s="38" t="str">
        <f>VLOOKUP(D1153,IMPORT_CLASE!$A$2:$B$45,2,FALSE)</f>
        <v>Bases, aceites y grasas lubricantes</v>
      </c>
      <c r="G1153" s="38" t="s">
        <v>75</v>
      </c>
      <c r="H1153" s="38" t="str">
        <f t="shared" si="36"/>
        <v>01/5/2022</v>
      </c>
    </row>
    <row r="1154" spans="1:8" ht="15">
      <c r="A1154" s="38">
        <v>2022</v>
      </c>
      <c r="B1154" s="38">
        <v>5</v>
      </c>
      <c r="C1154" s="38" t="s">
        <v>8</v>
      </c>
      <c r="D1154" s="8" t="str">
        <f t="shared" si="37"/>
        <v>Crudo</v>
      </c>
      <c r="E1154" s="44">
        <v>2243.7069755900002</v>
      </c>
      <c r="F1154" s="38" t="str">
        <f>VLOOKUP(D1154,IMPORT_CLASE!$A$2:$B$45,2,FALSE)</f>
        <v>Petróleo</v>
      </c>
      <c r="G1154" s="38" t="s">
        <v>75</v>
      </c>
      <c r="H1154" s="38" t="str">
        <f t="shared" si="36"/>
        <v>01/5/2022</v>
      </c>
    </row>
    <row r="1155" spans="1:8" ht="30.75">
      <c r="A1155" s="38">
        <v>2022</v>
      </c>
      <c r="B1155" s="38">
        <v>5</v>
      </c>
      <c r="C1155" s="38" t="s">
        <v>55</v>
      </c>
      <c r="D1155" s="8" t="str">
        <f t="shared" si="37"/>
        <v>Diesel Ultra Bajo en Azufre (ULSD)</v>
      </c>
      <c r="E1155" s="44">
        <v>1146.84682481</v>
      </c>
      <c r="F1155" s="38" t="str">
        <f>VLOOKUP(D1155,IMPORT_CLASE!$A$2:$B$45,2,FALSE)</f>
        <v>Diesel 2/DB5</v>
      </c>
      <c r="G1155" s="38" t="s">
        <v>75</v>
      </c>
      <c r="H1155" s="38" t="str">
        <f t="shared" ref="H1155:H1218" si="38">"01/"&amp;B1155&amp;"/"&amp;A1155</f>
        <v>01/5/2022</v>
      </c>
    </row>
    <row r="1156" spans="1:8" ht="15">
      <c r="A1156" s="38">
        <v>2022</v>
      </c>
      <c r="B1156" s="38">
        <v>5</v>
      </c>
      <c r="C1156" s="38" t="s">
        <v>25</v>
      </c>
      <c r="D1156" s="8" t="str">
        <f t="shared" si="37"/>
        <v>Bases Lubricantes</v>
      </c>
      <c r="E1156" s="44">
        <v>22.619077807679414</v>
      </c>
      <c r="F1156" s="38" t="str">
        <f>VLOOKUP(D1156,IMPORT_CLASE!$A$2:$B$45,2,FALSE)</f>
        <v>Bases, aceites y grasas lubricantes</v>
      </c>
      <c r="G1156" s="38" t="s">
        <v>75</v>
      </c>
      <c r="H1156" s="38" t="str">
        <f t="shared" si="38"/>
        <v>01/5/2022</v>
      </c>
    </row>
    <row r="1157" spans="1:8" ht="15">
      <c r="A1157" s="38">
        <v>2022</v>
      </c>
      <c r="B1157" s="38">
        <v>6</v>
      </c>
      <c r="C1157" s="38" t="s">
        <v>13</v>
      </c>
      <c r="D1157" s="8" t="str">
        <f t="shared" si="37"/>
        <v>Propano</v>
      </c>
      <c r="E1157" s="44">
        <v>293.18603937</v>
      </c>
      <c r="F1157" s="38" t="str">
        <f>VLOOKUP(D1157,IMPORT_CLASE!$A$2:$B$45,2,FALSE)</f>
        <v>GLP/Propano/Butano</v>
      </c>
      <c r="G1157" s="38" t="s">
        <v>75</v>
      </c>
      <c r="H1157" s="38" t="str">
        <f t="shared" si="38"/>
        <v>01/6/2022</v>
      </c>
    </row>
    <row r="1158" spans="1:8" ht="15">
      <c r="A1158" s="38">
        <v>2022</v>
      </c>
      <c r="B1158" s="38">
        <v>6</v>
      </c>
      <c r="C1158" s="38" t="s">
        <v>12</v>
      </c>
      <c r="D1158" s="8" t="str">
        <f t="shared" si="37"/>
        <v>Butano</v>
      </c>
      <c r="E1158" s="44">
        <v>108.73616091999999</v>
      </c>
      <c r="F1158" s="38" t="str">
        <f>VLOOKUP(D1158,IMPORT_CLASE!$A$2:$B$45,2,FALSE)</f>
        <v>GLP/Propano/Butano</v>
      </c>
      <c r="G1158" s="38" t="s">
        <v>75</v>
      </c>
      <c r="H1158" s="38" t="str">
        <f t="shared" si="38"/>
        <v>01/6/2022</v>
      </c>
    </row>
    <row r="1159" spans="1:8" ht="15">
      <c r="A1159" s="38">
        <v>2022</v>
      </c>
      <c r="B1159" s="38">
        <v>6</v>
      </c>
      <c r="C1159" s="38" t="s">
        <v>51</v>
      </c>
      <c r="D1159" s="8" t="str">
        <f t="shared" si="37"/>
        <v>Petroleo Industrial 6</v>
      </c>
      <c r="E1159" s="44">
        <v>2.3889860299999999</v>
      </c>
      <c r="F1159" s="38" t="str">
        <f>VLOOKUP(D1159,IMPORT_CLASE!$A$2:$B$45,2,FALSE)</f>
        <v>Residuales</v>
      </c>
      <c r="G1159" s="38" t="s">
        <v>75</v>
      </c>
      <c r="H1159" s="38" t="str">
        <f t="shared" si="38"/>
        <v>01/6/2022</v>
      </c>
    </row>
    <row r="1160" spans="1:8" ht="15">
      <c r="A1160" s="38">
        <v>2022</v>
      </c>
      <c r="B1160" s="38">
        <v>6</v>
      </c>
      <c r="C1160" s="38" t="s">
        <v>97</v>
      </c>
      <c r="D1160" s="8" t="str">
        <f t="shared" si="37"/>
        <v>Diesel B5 Bajo Azufre</v>
      </c>
      <c r="E1160" s="44">
        <v>2359.7508648000003</v>
      </c>
      <c r="F1160" s="38" t="str">
        <f>VLOOKUP(D1160,IMPORT_CLASE!$A$2:$B$45,2,FALSE)</f>
        <v>Diesel 2/DB5</v>
      </c>
      <c r="G1160" s="38" t="s">
        <v>75</v>
      </c>
      <c r="H1160" s="38" t="str">
        <f t="shared" si="38"/>
        <v>01/6/2022</v>
      </c>
    </row>
    <row r="1161" spans="1:8" ht="15">
      <c r="A1161" s="38">
        <v>2022</v>
      </c>
      <c r="B1161" s="38">
        <v>6</v>
      </c>
      <c r="C1161" s="38" t="s">
        <v>64</v>
      </c>
      <c r="D1161" s="8" t="str">
        <f t="shared" si="37"/>
        <v>Turbo A-1</v>
      </c>
      <c r="E1161" s="44">
        <v>241.34129934000001</v>
      </c>
      <c r="F1161" s="38" t="str">
        <f>VLOOKUP(D1161,IMPORT_CLASE!$A$2:$B$45,2,FALSE)</f>
        <v>Keroturbo</v>
      </c>
      <c r="G1161" s="38" t="s">
        <v>75</v>
      </c>
      <c r="H1161" s="38" t="str">
        <f t="shared" si="38"/>
        <v>01/6/2022</v>
      </c>
    </row>
    <row r="1162" spans="1:8" ht="15">
      <c r="A1162" s="38">
        <v>2022</v>
      </c>
      <c r="B1162" s="38">
        <v>6</v>
      </c>
      <c r="C1162" s="38" t="s">
        <v>99</v>
      </c>
      <c r="D1162" s="8" t="str">
        <f t="shared" si="37"/>
        <v>Gasolina 90</v>
      </c>
      <c r="E1162" s="44">
        <v>800.49653550000016</v>
      </c>
      <c r="F1162" s="38" t="str">
        <f>VLOOKUP(D1162,IMPORT_CLASE!$A$2:$B$45,2,FALSE)</f>
        <v>Gasolinas/Nafta</v>
      </c>
      <c r="G1162" s="38" t="s">
        <v>75</v>
      </c>
      <c r="H1162" s="38" t="str">
        <f t="shared" si="38"/>
        <v>01/6/2022</v>
      </c>
    </row>
    <row r="1163" spans="1:8" ht="15">
      <c r="A1163" s="38">
        <v>2022</v>
      </c>
      <c r="B1163" s="38">
        <v>6</v>
      </c>
      <c r="C1163" s="38" t="s">
        <v>100</v>
      </c>
      <c r="D1163" s="8" t="str">
        <f t="shared" si="37"/>
        <v>Gasolina 97</v>
      </c>
      <c r="E1163" s="44">
        <v>15.815060220000001</v>
      </c>
      <c r="F1163" s="38" t="str">
        <f>VLOOKUP(D1163,IMPORT_CLASE!$A$2:$B$45,2,FALSE)</f>
        <v>Gasolinas/Nafta</v>
      </c>
      <c r="G1163" s="38" t="s">
        <v>75</v>
      </c>
      <c r="H1163" s="38" t="str">
        <f t="shared" si="38"/>
        <v>01/6/2022</v>
      </c>
    </row>
    <row r="1164" spans="1:8" ht="15">
      <c r="A1164" s="38">
        <v>2022</v>
      </c>
      <c r="B1164" s="38">
        <v>6</v>
      </c>
      <c r="C1164" s="38" t="s">
        <v>102</v>
      </c>
      <c r="D1164" s="8" t="str">
        <f t="shared" si="37"/>
        <v>Gasolina 95</v>
      </c>
      <c r="E1164" s="44">
        <v>150.31673427999999</v>
      </c>
      <c r="F1164" s="38" t="str">
        <f>VLOOKUP(D1164,IMPORT_CLASE!$A$2:$B$45,2,FALSE)</f>
        <v>Gasolinas/Nafta</v>
      </c>
      <c r="G1164" s="38" t="s">
        <v>75</v>
      </c>
      <c r="H1164" s="38" t="str">
        <f t="shared" si="38"/>
        <v>01/6/2022</v>
      </c>
    </row>
    <row r="1165" spans="1:8" ht="15">
      <c r="A1165" s="38">
        <v>2022</v>
      </c>
      <c r="B1165" s="38">
        <v>6</v>
      </c>
      <c r="C1165" s="38" t="s">
        <v>63</v>
      </c>
      <c r="D1165" s="8" t="str">
        <f t="shared" si="37"/>
        <v>Gasolina 84</v>
      </c>
      <c r="E1165" s="44">
        <v>91.651362142078483</v>
      </c>
      <c r="F1165" s="38" t="str">
        <f>VLOOKUP(D1165,IMPORT_CLASE!$A$2:$B$45,2,FALSE)</f>
        <v>Gasolinas/Nafta</v>
      </c>
      <c r="G1165" s="38" t="s">
        <v>75</v>
      </c>
      <c r="H1165" s="38" t="str">
        <f t="shared" si="38"/>
        <v>01/6/2022</v>
      </c>
    </row>
    <row r="1166" spans="1:8" ht="15">
      <c r="A1166" s="38">
        <v>2022</v>
      </c>
      <c r="B1166" s="38">
        <v>6</v>
      </c>
      <c r="C1166" s="38" t="s">
        <v>53</v>
      </c>
      <c r="D1166" s="8" t="str">
        <f t="shared" si="37"/>
        <v>Solventes</v>
      </c>
      <c r="E1166" s="44">
        <v>3.6347599428940396</v>
      </c>
      <c r="F1166" s="38" t="str">
        <f>VLOOKUP(D1166,IMPORT_CLASE!$A$2:$B$45,2,FALSE)</f>
        <v>Otros</v>
      </c>
      <c r="G1166" s="38" t="s">
        <v>75</v>
      </c>
      <c r="H1166" s="38" t="str">
        <f t="shared" si="38"/>
        <v>01/6/2022</v>
      </c>
    </row>
    <row r="1167" spans="1:8" ht="15">
      <c r="A1167" s="38">
        <v>2022</v>
      </c>
      <c r="B1167" s="38">
        <v>6</v>
      </c>
      <c r="C1167" s="38" t="s">
        <v>26</v>
      </c>
      <c r="D1167" s="8" t="str">
        <f t="shared" si="37"/>
        <v>Aceites Lubricantes</v>
      </c>
      <c r="E1167" s="44">
        <v>51.478575223454918</v>
      </c>
      <c r="F1167" s="38" t="str">
        <f>VLOOKUP(D1167,IMPORT_CLASE!$A$2:$B$45,2,FALSE)</f>
        <v>Bases, aceites y grasas lubricantes</v>
      </c>
      <c r="G1167" s="38" t="s">
        <v>75</v>
      </c>
      <c r="H1167" s="38" t="str">
        <f t="shared" si="38"/>
        <v>01/6/2022</v>
      </c>
    </row>
    <row r="1168" spans="1:8" ht="15">
      <c r="A1168" s="38">
        <v>2022</v>
      </c>
      <c r="B1168" s="38">
        <v>6</v>
      </c>
      <c r="C1168" s="38" t="s">
        <v>27</v>
      </c>
      <c r="D1168" s="8" t="str">
        <f t="shared" si="37"/>
        <v>Grasas Lubricantes</v>
      </c>
      <c r="E1168" s="44">
        <v>2.1352998518021047</v>
      </c>
      <c r="F1168" s="38" t="str">
        <f>VLOOKUP(D1168,IMPORT_CLASE!$A$2:$B$45,2,FALSE)</f>
        <v>Bases, aceites y grasas lubricantes</v>
      </c>
      <c r="G1168" s="38" t="s">
        <v>75</v>
      </c>
      <c r="H1168" s="38" t="str">
        <f t="shared" si="38"/>
        <v>01/6/2022</v>
      </c>
    </row>
    <row r="1169" spans="1:8" ht="15">
      <c r="A1169" s="38">
        <v>2022</v>
      </c>
      <c r="B1169" s="38">
        <v>6</v>
      </c>
      <c r="C1169" s="38" t="s">
        <v>8</v>
      </c>
      <c r="D1169" s="8" t="str">
        <f t="shared" si="37"/>
        <v>Crudo</v>
      </c>
      <c r="E1169" s="44">
        <v>2396.4928430800001</v>
      </c>
      <c r="F1169" s="38" t="str">
        <f>VLOOKUP(D1169,IMPORT_CLASE!$A$2:$B$45,2,FALSE)</f>
        <v>Petróleo</v>
      </c>
      <c r="G1169" s="38" t="s">
        <v>75</v>
      </c>
      <c r="H1169" s="38" t="str">
        <f t="shared" si="38"/>
        <v>01/6/2022</v>
      </c>
    </row>
    <row r="1170" spans="1:8" ht="15">
      <c r="A1170" s="38">
        <v>2022</v>
      </c>
      <c r="B1170" s="38">
        <v>6</v>
      </c>
      <c r="C1170" s="38" t="s">
        <v>54</v>
      </c>
      <c r="D1170" s="8" t="str">
        <f t="shared" si="37"/>
        <v>Nafta Craqueada</v>
      </c>
      <c r="E1170" s="44">
        <v>199.34657350999998</v>
      </c>
      <c r="F1170" s="38" t="str">
        <f>VLOOKUP(D1170,IMPORT_CLASE!$A$2:$B$45,2,FALSE)</f>
        <v>Gasolinas/Nafta</v>
      </c>
      <c r="G1170" s="38" t="s">
        <v>75</v>
      </c>
      <c r="H1170" s="38" t="str">
        <f t="shared" si="38"/>
        <v>01/6/2022</v>
      </c>
    </row>
    <row r="1171" spans="1:8" ht="30.75">
      <c r="A1171" s="38">
        <v>2022</v>
      </c>
      <c r="B1171" s="38">
        <v>6</v>
      </c>
      <c r="C1171" s="38" t="s">
        <v>55</v>
      </c>
      <c r="D1171" s="8" t="str">
        <f t="shared" si="37"/>
        <v>Diesel Ultra Bajo en Azufre (ULSD)</v>
      </c>
      <c r="E1171" s="44">
        <v>1231.83241748</v>
      </c>
      <c r="F1171" s="38" t="str">
        <f>VLOOKUP(D1171,IMPORT_CLASE!$A$2:$B$45,2,FALSE)</f>
        <v>Diesel 2/DB5</v>
      </c>
      <c r="G1171" s="38" t="s">
        <v>75</v>
      </c>
      <c r="H1171" s="38" t="str">
        <f t="shared" si="38"/>
        <v>01/6/2022</v>
      </c>
    </row>
    <row r="1172" spans="1:8" ht="15">
      <c r="A1172" s="38">
        <v>2022</v>
      </c>
      <c r="B1172" s="38">
        <v>6</v>
      </c>
      <c r="C1172" s="38" t="s">
        <v>25</v>
      </c>
      <c r="D1172" s="8" t="str">
        <f t="shared" si="37"/>
        <v>Bases Lubricantes</v>
      </c>
      <c r="E1172" s="44">
        <v>95.606534028611776</v>
      </c>
      <c r="F1172" s="38" t="str">
        <f>VLOOKUP(D1172,IMPORT_CLASE!$A$2:$B$45,2,FALSE)</f>
        <v>Bases, aceites y grasas lubricantes</v>
      </c>
      <c r="G1172" s="38" t="s">
        <v>75</v>
      </c>
      <c r="H1172" s="38" t="str">
        <f t="shared" si="38"/>
        <v>01/6/2022</v>
      </c>
    </row>
    <row r="1173" spans="1:8" ht="30.75">
      <c r="A1173" s="38">
        <v>2022</v>
      </c>
      <c r="B1173" s="38">
        <v>6</v>
      </c>
      <c r="C1173" s="38" t="s">
        <v>56</v>
      </c>
      <c r="D1173" s="8" t="str">
        <f t="shared" si="37"/>
        <v>Gasolina obtenido por blending (HOGBS)</v>
      </c>
      <c r="E1173" s="44">
        <v>89.525123410000006</v>
      </c>
      <c r="F1173" s="38" t="str">
        <f>VLOOKUP(D1173,IMPORT_CLASE!$A$2:$B$45,2,FALSE)</f>
        <v>Gasolinas/Nafta</v>
      </c>
      <c r="G1173" s="38" t="s">
        <v>75</v>
      </c>
      <c r="H1173" s="38" t="str">
        <f t="shared" si="38"/>
        <v>01/6/2022</v>
      </c>
    </row>
    <row r="1174" spans="1:8" ht="15">
      <c r="A1174" s="38">
        <v>2022</v>
      </c>
      <c r="B1174" s="38">
        <v>6</v>
      </c>
      <c r="C1174" s="38" t="s">
        <v>14</v>
      </c>
      <c r="D1174" s="8" t="str">
        <f t="shared" si="37"/>
        <v>Gasolina Natural</v>
      </c>
      <c r="E1174" s="44">
        <v>29.887570289999999</v>
      </c>
      <c r="F1174" s="38" t="str">
        <f>VLOOKUP(D1174,IMPORT_CLASE!$A$2:$B$45,2,FALSE)</f>
        <v>Gasolinas/Nafta</v>
      </c>
      <c r="G1174" s="38" t="s">
        <v>75</v>
      </c>
      <c r="H1174" s="38" t="str">
        <f t="shared" si="38"/>
        <v>01/6/2022</v>
      </c>
    </row>
    <row r="1175" spans="1:8" ht="15">
      <c r="A1175" s="38">
        <v>2022</v>
      </c>
      <c r="B1175" s="38">
        <v>7</v>
      </c>
      <c r="C1175" s="38" t="s">
        <v>13</v>
      </c>
      <c r="D1175" s="8" t="str">
        <f t="shared" si="37"/>
        <v>Propano</v>
      </c>
      <c r="E1175" s="44">
        <v>610.6651846499999</v>
      </c>
      <c r="F1175" s="38" t="str">
        <f>VLOOKUP(D1175,IMPORT_CLASE!$A$2:$B$45,2,FALSE)</f>
        <v>GLP/Propano/Butano</v>
      </c>
      <c r="G1175" s="38" t="s">
        <v>75</v>
      </c>
      <c r="H1175" s="38" t="str">
        <f t="shared" si="38"/>
        <v>01/7/2022</v>
      </c>
    </row>
    <row r="1176" spans="1:8" ht="15">
      <c r="A1176" s="38">
        <v>2022</v>
      </c>
      <c r="B1176" s="38">
        <v>7</v>
      </c>
      <c r="C1176" s="38" t="s">
        <v>12</v>
      </c>
      <c r="D1176" s="8" t="str">
        <f t="shared" si="37"/>
        <v>Butano</v>
      </c>
      <c r="E1176" s="44">
        <v>224.15153445999999</v>
      </c>
      <c r="F1176" s="38" t="str">
        <f>VLOOKUP(D1176,IMPORT_CLASE!$A$2:$B$45,2,FALSE)</f>
        <v>GLP/Propano/Butano</v>
      </c>
      <c r="G1176" s="38" t="s">
        <v>75</v>
      </c>
      <c r="H1176" s="38" t="str">
        <f t="shared" si="38"/>
        <v>01/7/2022</v>
      </c>
    </row>
    <row r="1177" spans="1:8" ht="15">
      <c r="A1177" s="38">
        <v>2022</v>
      </c>
      <c r="B1177" s="38">
        <v>7</v>
      </c>
      <c r="C1177" s="38" t="s">
        <v>51</v>
      </c>
      <c r="D1177" s="8" t="str">
        <f t="shared" si="37"/>
        <v>Petroleo Industrial 6</v>
      </c>
      <c r="E1177" s="44">
        <v>2.66923698</v>
      </c>
      <c r="F1177" s="38" t="str">
        <f>VLOOKUP(D1177,IMPORT_CLASE!$A$2:$B$45,2,FALSE)</f>
        <v>Residuales</v>
      </c>
      <c r="G1177" s="38" t="s">
        <v>75</v>
      </c>
      <c r="H1177" s="38" t="str">
        <f t="shared" si="38"/>
        <v>01/7/2022</v>
      </c>
    </row>
    <row r="1178" spans="1:8" ht="15">
      <c r="A1178" s="38">
        <v>2022</v>
      </c>
      <c r="B1178" s="38">
        <v>7</v>
      </c>
      <c r="C1178" s="38" t="s">
        <v>97</v>
      </c>
      <c r="D1178" s="8" t="str">
        <f t="shared" si="37"/>
        <v>Diesel B5 Bajo Azufre</v>
      </c>
      <c r="E1178" s="44">
        <v>1266.4695290300001</v>
      </c>
      <c r="F1178" s="38" t="str">
        <f>VLOOKUP(D1178,IMPORT_CLASE!$A$2:$B$45,2,FALSE)</f>
        <v>Diesel 2/DB5</v>
      </c>
      <c r="G1178" s="38" t="s">
        <v>75</v>
      </c>
      <c r="H1178" s="38" t="str">
        <f t="shared" si="38"/>
        <v>01/7/2022</v>
      </c>
    </row>
    <row r="1179" spans="1:8" ht="15">
      <c r="A1179" s="38">
        <v>2022</v>
      </c>
      <c r="B1179" s="38">
        <v>7</v>
      </c>
      <c r="C1179" s="38" t="s">
        <v>64</v>
      </c>
      <c r="D1179" s="8" t="str">
        <f t="shared" si="37"/>
        <v>Turbo A-1</v>
      </c>
      <c r="E1179" s="44">
        <v>360.17811209000001</v>
      </c>
      <c r="F1179" s="38" t="str">
        <f>VLOOKUP(D1179,IMPORT_CLASE!$A$2:$B$45,2,FALSE)</f>
        <v>Keroturbo</v>
      </c>
      <c r="G1179" s="38" t="s">
        <v>75</v>
      </c>
      <c r="H1179" s="38" t="str">
        <f t="shared" si="38"/>
        <v>01/7/2022</v>
      </c>
    </row>
    <row r="1180" spans="1:8" ht="15">
      <c r="A1180" s="38">
        <v>2022</v>
      </c>
      <c r="B1180" s="38">
        <v>7</v>
      </c>
      <c r="C1180" s="38" t="s">
        <v>99</v>
      </c>
      <c r="D1180" s="8" t="str">
        <f t="shared" si="37"/>
        <v>Gasolina 90</v>
      </c>
      <c r="E1180" s="44">
        <v>299.86659176000001</v>
      </c>
      <c r="F1180" s="38" t="str">
        <f>VLOOKUP(D1180,IMPORT_CLASE!$A$2:$B$45,2,FALSE)</f>
        <v>Gasolinas/Nafta</v>
      </c>
      <c r="G1180" s="38" t="s">
        <v>75</v>
      </c>
      <c r="H1180" s="38" t="str">
        <f t="shared" si="38"/>
        <v>01/7/2022</v>
      </c>
    </row>
    <row r="1181" spans="1:8" ht="15">
      <c r="A1181" s="38">
        <v>2022</v>
      </c>
      <c r="B1181" s="38">
        <v>7</v>
      </c>
      <c r="C1181" s="38" t="s">
        <v>100</v>
      </c>
      <c r="D1181" s="8" t="str">
        <f t="shared" si="37"/>
        <v>Gasolina 97</v>
      </c>
      <c r="E1181" s="44">
        <v>27.978234500000003</v>
      </c>
      <c r="F1181" s="38" t="str">
        <f>VLOOKUP(D1181,IMPORT_CLASE!$A$2:$B$45,2,FALSE)</f>
        <v>Gasolinas/Nafta</v>
      </c>
      <c r="G1181" s="38" t="s">
        <v>75</v>
      </c>
      <c r="H1181" s="38" t="str">
        <f t="shared" si="38"/>
        <v>01/7/2022</v>
      </c>
    </row>
    <row r="1182" spans="1:8" ht="15">
      <c r="A1182" s="38">
        <v>2022</v>
      </c>
      <c r="B1182" s="38">
        <v>7</v>
      </c>
      <c r="C1182" s="38" t="s">
        <v>102</v>
      </c>
      <c r="D1182" s="8" t="str">
        <f t="shared" si="37"/>
        <v>Gasolina 95</v>
      </c>
      <c r="E1182" s="44">
        <v>27.955993060000001</v>
      </c>
      <c r="F1182" s="38" t="str">
        <f>VLOOKUP(D1182,IMPORT_CLASE!$A$2:$B$45,2,FALSE)</f>
        <v>Gasolinas/Nafta</v>
      </c>
      <c r="G1182" s="38" t="s">
        <v>75</v>
      </c>
      <c r="H1182" s="38" t="str">
        <f t="shared" si="38"/>
        <v>01/7/2022</v>
      </c>
    </row>
    <row r="1183" spans="1:8" ht="15">
      <c r="A1183" s="38">
        <v>2022</v>
      </c>
      <c r="B1183" s="38">
        <v>7</v>
      </c>
      <c r="C1183" s="38" t="s">
        <v>63</v>
      </c>
      <c r="D1183" s="8" t="str">
        <f t="shared" si="37"/>
        <v>Gasolina 84</v>
      </c>
      <c r="E1183" s="44">
        <v>91.449914179694531</v>
      </c>
      <c r="F1183" s="38" t="str">
        <f>VLOOKUP(D1183,IMPORT_CLASE!$A$2:$B$45,2,FALSE)</f>
        <v>Gasolinas/Nafta</v>
      </c>
      <c r="G1183" s="38" t="s">
        <v>75</v>
      </c>
      <c r="H1183" s="38" t="str">
        <f t="shared" si="38"/>
        <v>01/7/2022</v>
      </c>
    </row>
    <row r="1184" spans="1:8" ht="15">
      <c r="A1184" s="38">
        <v>2022</v>
      </c>
      <c r="B1184" s="38">
        <v>7</v>
      </c>
      <c r="C1184" s="38" t="s">
        <v>53</v>
      </c>
      <c r="D1184" s="8" t="str">
        <f t="shared" si="37"/>
        <v>Solventes</v>
      </c>
      <c r="E1184" s="44">
        <v>10.262310147901289</v>
      </c>
      <c r="F1184" s="38" t="str">
        <f>VLOOKUP(D1184,IMPORT_CLASE!$A$2:$B$45,2,FALSE)</f>
        <v>Otros</v>
      </c>
      <c r="G1184" s="38" t="s">
        <v>75</v>
      </c>
      <c r="H1184" s="38" t="str">
        <f t="shared" si="38"/>
        <v>01/7/2022</v>
      </c>
    </row>
    <row r="1185" spans="1:8" ht="15">
      <c r="A1185" s="38">
        <v>2022</v>
      </c>
      <c r="B1185" s="38">
        <v>7</v>
      </c>
      <c r="C1185" s="38" t="s">
        <v>26</v>
      </c>
      <c r="D1185" s="8" t="str">
        <f t="shared" si="37"/>
        <v>Aceites Lubricantes</v>
      </c>
      <c r="E1185" s="44">
        <v>52.606850930801414</v>
      </c>
      <c r="F1185" s="38" t="str">
        <f>VLOOKUP(D1185,IMPORT_CLASE!$A$2:$B$45,2,FALSE)</f>
        <v>Bases, aceites y grasas lubricantes</v>
      </c>
      <c r="G1185" s="38" t="s">
        <v>75</v>
      </c>
      <c r="H1185" s="38" t="str">
        <f t="shared" si="38"/>
        <v>01/7/2022</v>
      </c>
    </row>
    <row r="1186" spans="1:8" ht="15">
      <c r="A1186" s="38">
        <v>2022</v>
      </c>
      <c r="B1186" s="38">
        <v>7</v>
      </c>
      <c r="C1186" s="38" t="s">
        <v>27</v>
      </c>
      <c r="D1186" s="8" t="str">
        <f t="shared" si="37"/>
        <v>Grasas Lubricantes</v>
      </c>
      <c r="E1186" s="44">
        <v>1.649661384451939</v>
      </c>
      <c r="F1186" s="38" t="str">
        <f>VLOOKUP(D1186,IMPORT_CLASE!$A$2:$B$45,2,FALSE)</f>
        <v>Bases, aceites y grasas lubricantes</v>
      </c>
      <c r="G1186" s="38" t="s">
        <v>75</v>
      </c>
      <c r="H1186" s="38" t="str">
        <f t="shared" si="38"/>
        <v>01/7/2022</v>
      </c>
    </row>
    <row r="1187" spans="1:8" ht="15">
      <c r="A1187" s="38">
        <v>2022</v>
      </c>
      <c r="B1187" s="38">
        <v>7</v>
      </c>
      <c r="C1187" s="38" t="s">
        <v>8</v>
      </c>
      <c r="D1187" s="8" t="str">
        <f t="shared" si="37"/>
        <v>Crudo</v>
      </c>
      <c r="E1187" s="44">
        <v>2366.1819117599998</v>
      </c>
      <c r="F1187" s="38" t="str">
        <f>VLOOKUP(D1187,IMPORT_CLASE!$A$2:$B$45,2,FALSE)</f>
        <v>Petróleo</v>
      </c>
      <c r="G1187" s="38" t="s">
        <v>75</v>
      </c>
      <c r="H1187" s="38" t="str">
        <f t="shared" si="38"/>
        <v>01/7/2022</v>
      </c>
    </row>
    <row r="1188" spans="1:8" ht="30.75">
      <c r="A1188" s="38">
        <v>2022</v>
      </c>
      <c r="B1188" s="38">
        <v>7</v>
      </c>
      <c r="C1188" s="38" t="s">
        <v>55</v>
      </c>
      <c r="D1188" s="8" t="str">
        <f t="shared" si="37"/>
        <v>Diesel Ultra Bajo en Azufre (ULSD)</v>
      </c>
      <c r="E1188" s="44">
        <v>1040.2727696200002</v>
      </c>
      <c r="F1188" s="38" t="str">
        <f>VLOOKUP(D1188,IMPORT_CLASE!$A$2:$B$45,2,FALSE)</f>
        <v>Diesel 2/DB5</v>
      </c>
      <c r="G1188" s="38" t="s">
        <v>75</v>
      </c>
      <c r="H1188" s="38" t="str">
        <f t="shared" si="38"/>
        <v>01/7/2022</v>
      </c>
    </row>
    <row r="1189" spans="1:8" ht="15">
      <c r="A1189" s="38">
        <v>2022</v>
      </c>
      <c r="B1189" s="38">
        <v>7</v>
      </c>
      <c r="C1189" s="38" t="s">
        <v>25</v>
      </c>
      <c r="D1189" s="8" t="str">
        <f t="shared" ref="D1189:D1252" si="39">TRIM(C1189)</f>
        <v>Bases Lubricantes</v>
      </c>
      <c r="E1189" s="44">
        <v>33.256268080827027</v>
      </c>
      <c r="F1189" s="38" t="str">
        <f>VLOOKUP(D1189,IMPORT_CLASE!$A$2:$B$45,2,FALSE)</f>
        <v>Bases, aceites y grasas lubricantes</v>
      </c>
      <c r="G1189" s="38" t="s">
        <v>75</v>
      </c>
      <c r="H1189" s="38" t="str">
        <f t="shared" si="38"/>
        <v>01/7/2022</v>
      </c>
    </row>
    <row r="1190" spans="1:8" ht="15">
      <c r="A1190" s="38">
        <v>2022</v>
      </c>
      <c r="B1190" s="38">
        <v>8</v>
      </c>
      <c r="C1190" s="38" t="s">
        <v>13</v>
      </c>
      <c r="D1190" s="8" t="str">
        <f t="shared" si="39"/>
        <v>Propano</v>
      </c>
      <c r="E1190" s="44">
        <v>631.38840105999998</v>
      </c>
      <c r="F1190" s="38" t="str">
        <f>VLOOKUP(D1190,IMPORT_CLASE!$A$2:$B$45,2,FALSE)</f>
        <v>GLP/Propano/Butano</v>
      </c>
      <c r="G1190" s="38" t="s">
        <v>75</v>
      </c>
      <c r="H1190" s="38" t="str">
        <f t="shared" si="38"/>
        <v>01/8/2022</v>
      </c>
    </row>
    <row r="1191" spans="1:8" ht="15">
      <c r="A1191" s="38">
        <v>2022</v>
      </c>
      <c r="B1191" s="38">
        <v>8</v>
      </c>
      <c r="C1191" s="38" t="s">
        <v>12</v>
      </c>
      <c r="D1191" s="8" t="str">
        <f t="shared" si="39"/>
        <v>Butano</v>
      </c>
      <c r="E1191" s="44">
        <v>250.40138389000003</v>
      </c>
      <c r="F1191" s="38" t="str">
        <f>VLOOKUP(D1191,IMPORT_CLASE!$A$2:$B$45,2,FALSE)</f>
        <v>GLP/Propano/Butano</v>
      </c>
      <c r="G1191" s="38" t="s">
        <v>75</v>
      </c>
      <c r="H1191" s="38" t="str">
        <f t="shared" si="38"/>
        <v>01/8/2022</v>
      </c>
    </row>
    <row r="1192" spans="1:8" ht="15">
      <c r="A1192" s="38">
        <v>2022</v>
      </c>
      <c r="B1192" s="38">
        <v>8</v>
      </c>
      <c r="C1192" s="38" t="s">
        <v>51</v>
      </c>
      <c r="D1192" s="8" t="str">
        <f t="shared" si="39"/>
        <v>Petroleo Industrial 6</v>
      </c>
      <c r="E1192" s="44">
        <v>2.66923698</v>
      </c>
      <c r="F1192" s="38" t="str">
        <f>VLOOKUP(D1192,IMPORT_CLASE!$A$2:$B$45,2,FALSE)</f>
        <v>Residuales</v>
      </c>
      <c r="G1192" s="38" t="s">
        <v>75</v>
      </c>
      <c r="H1192" s="38" t="str">
        <f t="shared" si="38"/>
        <v>01/8/2022</v>
      </c>
    </row>
    <row r="1193" spans="1:8" ht="15">
      <c r="A1193" s="38">
        <v>2022</v>
      </c>
      <c r="B1193" s="38">
        <v>8</v>
      </c>
      <c r="C1193" s="38" t="s">
        <v>97</v>
      </c>
      <c r="D1193" s="8" t="str">
        <f t="shared" si="39"/>
        <v>Diesel B5 Bajo Azufre</v>
      </c>
      <c r="E1193" s="44">
        <v>1596.3481072799998</v>
      </c>
      <c r="F1193" s="38" t="str">
        <f>VLOOKUP(D1193,IMPORT_CLASE!$A$2:$B$45,2,FALSE)</f>
        <v>Diesel 2/DB5</v>
      </c>
      <c r="G1193" s="38" t="s">
        <v>75</v>
      </c>
      <c r="H1193" s="38" t="str">
        <f t="shared" si="38"/>
        <v>01/8/2022</v>
      </c>
    </row>
    <row r="1194" spans="1:8" ht="15">
      <c r="A1194" s="38">
        <v>2022</v>
      </c>
      <c r="B1194" s="38">
        <v>8</v>
      </c>
      <c r="C1194" s="38" t="s">
        <v>64</v>
      </c>
      <c r="D1194" s="8" t="str">
        <f t="shared" si="39"/>
        <v>Turbo A-1</v>
      </c>
      <c r="E1194" s="44">
        <v>114.04145513</v>
      </c>
      <c r="F1194" s="38" t="str">
        <f>VLOOKUP(D1194,IMPORT_CLASE!$A$2:$B$45,2,FALSE)</f>
        <v>Keroturbo</v>
      </c>
      <c r="G1194" s="38" t="s">
        <v>75</v>
      </c>
      <c r="H1194" s="38" t="str">
        <f t="shared" si="38"/>
        <v>01/8/2022</v>
      </c>
    </row>
    <row r="1195" spans="1:8" ht="15">
      <c r="A1195" s="38">
        <v>2022</v>
      </c>
      <c r="B1195" s="38">
        <v>8</v>
      </c>
      <c r="C1195" s="38" t="s">
        <v>99</v>
      </c>
      <c r="D1195" s="8" t="str">
        <f t="shared" si="39"/>
        <v>Gasolina 90</v>
      </c>
      <c r="E1195" s="44">
        <v>537.21242648999998</v>
      </c>
      <c r="F1195" s="38" t="str">
        <f>VLOOKUP(D1195,IMPORT_CLASE!$A$2:$B$45,2,FALSE)</f>
        <v>Gasolinas/Nafta</v>
      </c>
      <c r="G1195" s="38" t="s">
        <v>75</v>
      </c>
      <c r="H1195" s="38" t="str">
        <f t="shared" si="38"/>
        <v>01/8/2022</v>
      </c>
    </row>
    <row r="1196" spans="1:8" ht="15">
      <c r="A1196" s="38">
        <v>2022</v>
      </c>
      <c r="B1196" s="38">
        <v>8</v>
      </c>
      <c r="C1196" s="38" t="s">
        <v>102</v>
      </c>
      <c r="D1196" s="8" t="str">
        <f t="shared" si="39"/>
        <v>Gasolina 95</v>
      </c>
      <c r="E1196" s="44">
        <v>57.14598977</v>
      </c>
      <c r="F1196" s="38" t="str">
        <f>VLOOKUP(D1196,IMPORT_CLASE!$A$2:$B$45,2,FALSE)</f>
        <v>Gasolinas/Nafta</v>
      </c>
      <c r="G1196" s="38" t="s">
        <v>75</v>
      </c>
      <c r="H1196" s="38" t="str">
        <f t="shared" si="38"/>
        <v>01/8/2022</v>
      </c>
    </row>
    <row r="1197" spans="1:8" ht="15">
      <c r="A1197" s="38">
        <v>2022</v>
      </c>
      <c r="B1197" s="38">
        <v>8</v>
      </c>
      <c r="C1197" s="38" t="s">
        <v>63</v>
      </c>
      <c r="D1197" s="8" t="str">
        <f t="shared" si="39"/>
        <v>Gasolina 84</v>
      </c>
      <c r="E1197" s="44">
        <v>45.702475965618447</v>
      </c>
      <c r="F1197" s="38" t="str">
        <f>VLOOKUP(D1197,IMPORT_CLASE!$A$2:$B$45,2,FALSE)</f>
        <v>Gasolinas/Nafta</v>
      </c>
      <c r="G1197" s="38" t="s">
        <v>75</v>
      </c>
      <c r="H1197" s="38" t="str">
        <f t="shared" si="38"/>
        <v>01/8/2022</v>
      </c>
    </row>
    <row r="1198" spans="1:8" ht="15">
      <c r="A1198" s="38">
        <v>2022</v>
      </c>
      <c r="B1198" s="38">
        <v>8</v>
      </c>
      <c r="C1198" s="38" t="s">
        <v>53</v>
      </c>
      <c r="D1198" s="8" t="str">
        <f t="shared" si="39"/>
        <v>Solventes</v>
      </c>
      <c r="E1198" s="44">
        <v>2.9543284044769096</v>
      </c>
      <c r="F1198" s="38" t="str">
        <f>VLOOKUP(D1198,IMPORT_CLASE!$A$2:$B$45,2,FALSE)</f>
        <v>Otros</v>
      </c>
      <c r="G1198" s="38" t="s">
        <v>75</v>
      </c>
      <c r="H1198" s="38" t="str">
        <f t="shared" si="38"/>
        <v>01/8/2022</v>
      </c>
    </row>
    <row r="1199" spans="1:8" ht="15">
      <c r="A1199" s="38">
        <v>2022</v>
      </c>
      <c r="B1199" s="38">
        <v>8</v>
      </c>
      <c r="C1199" s="38" t="s">
        <v>26</v>
      </c>
      <c r="D1199" s="8" t="str">
        <f t="shared" si="39"/>
        <v>Aceites Lubricantes</v>
      </c>
      <c r="E1199" s="44">
        <v>58.761842667719179</v>
      </c>
      <c r="F1199" s="38" t="str">
        <f>VLOOKUP(D1199,IMPORT_CLASE!$A$2:$B$45,2,FALSE)</f>
        <v>Bases, aceites y grasas lubricantes</v>
      </c>
      <c r="G1199" s="38" t="s">
        <v>75</v>
      </c>
      <c r="H1199" s="38" t="str">
        <f t="shared" si="38"/>
        <v>01/8/2022</v>
      </c>
    </row>
    <row r="1200" spans="1:8" ht="15">
      <c r="A1200" s="38">
        <v>2022</v>
      </c>
      <c r="B1200" s="38">
        <v>8</v>
      </c>
      <c r="C1200" s="38" t="s">
        <v>27</v>
      </c>
      <c r="D1200" s="8" t="str">
        <f t="shared" si="39"/>
        <v>Grasas Lubricantes</v>
      </c>
      <c r="E1200" s="44">
        <v>1.6720923604251403</v>
      </c>
      <c r="F1200" s="38" t="str">
        <f>VLOOKUP(D1200,IMPORT_CLASE!$A$2:$B$45,2,FALSE)</f>
        <v>Bases, aceites y grasas lubricantes</v>
      </c>
      <c r="G1200" s="38" t="s">
        <v>75</v>
      </c>
      <c r="H1200" s="38" t="str">
        <f t="shared" si="38"/>
        <v>01/8/2022</v>
      </c>
    </row>
    <row r="1201" spans="1:8" ht="15">
      <c r="A1201" s="38">
        <v>2022</v>
      </c>
      <c r="B1201" s="38">
        <v>8</v>
      </c>
      <c r="C1201" s="38" t="s">
        <v>8</v>
      </c>
      <c r="D1201" s="8" t="str">
        <f t="shared" si="39"/>
        <v>Crudo</v>
      </c>
      <c r="E1201" s="44">
        <v>3242.1945015400001</v>
      </c>
      <c r="F1201" s="38" t="str">
        <f>VLOOKUP(D1201,IMPORT_CLASE!$A$2:$B$45,2,FALSE)</f>
        <v>Petróleo</v>
      </c>
      <c r="G1201" s="38" t="s">
        <v>75</v>
      </c>
      <c r="H1201" s="38" t="str">
        <f t="shared" si="38"/>
        <v>01/8/2022</v>
      </c>
    </row>
    <row r="1202" spans="1:8" ht="30.75">
      <c r="A1202" s="38">
        <v>2022</v>
      </c>
      <c r="B1202" s="38">
        <v>8</v>
      </c>
      <c r="C1202" s="38" t="s">
        <v>55</v>
      </c>
      <c r="D1202" s="8" t="str">
        <f t="shared" si="39"/>
        <v>Diesel Ultra Bajo en Azufre (ULSD)</v>
      </c>
      <c r="E1202" s="44">
        <v>1524.9806539500003</v>
      </c>
      <c r="F1202" s="38" t="str">
        <f>VLOOKUP(D1202,IMPORT_CLASE!$A$2:$B$45,2,FALSE)</f>
        <v>Diesel 2/DB5</v>
      </c>
      <c r="G1202" s="38" t="s">
        <v>75</v>
      </c>
      <c r="H1202" s="38" t="str">
        <f t="shared" si="38"/>
        <v>01/8/2022</v>
      </c>
    </row>
    <row r="1203" spans="1:8" ht="15">
      <c r="A1203" s="38">
        <v>2022</v>
      </c>
      <c r="B1203" s="38">
        <v>8</v>
      </c>
      <c r="C1203" s="38" t="s">
        <v>25</v>
      </c>
      <c r="D1203" s="8" t="str">
        <f t="shared" si="39"/>
        <v>Bases Lubricantes</v>
      </c>
      <c r="E1203" s="44">
        <v>32.794330250000002</v>
      </c>
      <c r="F1203" s="38" t="str">
        <f>VLOOKUP(D1203,IMPORT_CLASE!$A$2:$B$45,2,FALSE)</f>
        <v>Bases, aceites y grasas lubricantes</v>
      </c>
      <c r="G1203" s="38" t="s">
        <v>75</v>
      </c>
      <c r="H1203" s="38" t="str">
        <f t="shared" si="38"/>
        <v>01/8/2022</v>
      </c>
    </row>
    <row r="1204" spans="1:8" ht="15">
      <c r="A1204" s="38">
        <v>2022</v>
      </c>
      <c r="B1204" s="38">
        <v>9</v>
      </c>
      <c r="C1204" s="38" t="s">
        <v>13</v>
      </c>
      <c r="D1204" s="8" t="str">
        <f t="shared" si="39"/>
        <v>Propano</v>
      </c>
      <c r="E1204" s="44">
        <v>671.23858283999994</v>
      </c>
      <c r="F1204" s="38" t="str">
        <f>VLOOKUP(D1204,IMPORT_CLASE!$A$2:$B$45,2,FALSE)</f>
        <v>GLP/Propano/Butano</v>
      </c>
      <c r="G1204" s="38" t="s">
        <v>75</v>
      </c>
      <c r="H1204" s="38" t="str">
        <f t="shared" si="38"/>
        <v>01/9/2022</v>
      </c>
    </row>
    <row r="1205" spans="1:8" ht="15">
      <c r="A1205" s="38">
        <v>2022</v>
      </c>
      <c r="B1205" s="38">
        <v>9</v>
      </c>
      <c r="C1205" s="38" t="s">
        <v>12</v>
      </c>
      <c r="D1205" s="8" t="str">
        <f t="shared" si="39"/>
        <v>Butano</v>
      </c>
      <c r="E1205" s="44">
        <v>224.12480825</v>
      </c>
      <c r="F1205" s="38" t="str">
        <f>VLOOKUP(D1205,IMPORT_CLASE!$A$2:$B$45,2,FALSE)</f>
        <v>GLP/Propano/Butano</v>
      </c>
      <c r="G1205" s="38" t="s">
        <v>75</v>
      </c>
      <c r="H1205" s="38" t="str">
        <f t="shared" si="38"/>
        <v>01/9/2022</v>
      </c>
    </row>
    <row r="1206" spans="1:8" ht="15">
      <c r="A1206" s="38">
        <v>2022</v>
      </c>
      <c r="B1206" s="38">
        <v>9</v>
      </c>
      <c r="C1206" s="38" t="s">
        <v>51</v>
      </c>
      <c r="D1206" s="8" t="str">
        <f t="shared" si="39"/>
        <v>Petroleo Industrial 6</v>
      </c>
      <c r="E1206" s="44">
        <v>2.6013678800000002</v>
      </c>
      <c r="F1206" s="38" t="str">
        <f>VLOOKUP(D1206,IMPORT_CLASE!$A$2:$B$45,2,FALSE)</f>
        <v>Residuales</v>
      </c>
      <c r="G1206" s="38" t="s">
        <v>75</v>
      </c>
      <c r="H1206" s="38" t="str">
        <f t="shared" si="38"/>
        <v>01/9/2022</v>
      </c>
    </row>
    <row r="1207" spans="1:8" ht="15">
      <c r="A1207" s="38">
        <v>2022</v>
      </c>
      <c r="B1207" s="38">
        <v>9</v>
      </c>
      <c r="C1207" s="38" t="s">
        <v>97</v>
      </c>
      <c r="D1207" s="8" t="str">
        <f t="shared" si="39"/>
        <v>Diesel B5 Bajo Azufre</v>
      </c>
      <c r="E1207" s="44">
        <v>1576.9193036800002</v>
      </c>
      <c r="F1207" s="38" t="str">
        <f>VLOOKUP(D1207,IMPORT_CLASE!$A$2:$B$45,2,FALSE)</f>
        <v>Diesel 2/DB5</v>
      </c>
      <c r="G1207" s="38" t="s">
        <v>75</v>
      </c>
      <c r="H1207" s="38" t="str">
        <f t="shared" si="38"/>
        <v>01/9/2022</v>
      </c>
    </row>
    <row r="1208" spans="1:8" ht="15">
      <c r="A1208" s="38">
        <v>2022</v>
      </c>
      <c r="B1208" s="38">
        <v>9</v>
      </c>
      <c r="C1208" s="38" t="s">
        <v>64</v>
      </c>
      <c r="D1208" s="8" t="str">
        <f t="shared" si="39"/>
        <v>Turbo A-1</v>
      </c>
      <c r="E1208" s="44">
        <v>157.06604895000001</v>
      </c>
      <c r="F1208" s="38" t="str">
        <f>VLOOKUP(D1208,IMPORT_CLASE!$A$2:$B$45,2,FALSE)</f>
        <v>Keroturbo</v>
      </c>
      <c r="G1208" s="38" t="s">
        <v>75</v>
      </c>
      <c r="H1208" s="38" t="str">
        <f t="shared" si="38"/>
        <v>01/9/2022</v>
      </c>
    </row>
    <row r="1209" spans="1:8" ht="15">
      <c r="A1209" s="38">
        <v>2022</v>
      </c>
      <c r="B1209" s="38">
        <v>9</v>
      </c>
      <c r="C1209" s="38" t="s">
        <v>99</v>
      </c>
      <c r="D1209" s="8" t="str">
        <f t="shared" si="39"/>
        <v>Gasolina 90</v>
      </c>
      <c r="E1209" s="44">
        <v>328.93552483999997</v>
      </c>
      <c r="F1209" s="38" t="str">
        <f>VLOOKUP(D1209,IMPORT_CLASE!$A$2:$B$45,2,FALSE)</f>
        <v>Gasolinas/Nafta</v>
      </c>
      <c r="G1209" s="38" t="s">
        <v>75</v>
      </c>
      <c r="H1209" s="38" t="str">
        <f t="shared" si="38"/>
        <v>01/9/2022</v>
      </c>
    </row>
    <row r="1210" spans="1:8" ht="15">
      <c r="A1210" s="38">
        <v>2022</v>
      </c>
      <c r="B1210" s="38">
        <v>9</v>
      </c>
      <c r="C1210" s="38" t="s">
        <v>102</v>
      </c>
      <c r="D1210" s="8" t="str">
        <f t="shared" si="39"/>
        <v>Gasolina 95</v>
      </c>
      <c r="E1210" s="44">
        <v>56.365633500000001</v>
      </c>
      <c r="F1210" s="38" t="str">
        <f>VLOOKUP(D1210,IMPORT_CLASE!$A$2:$B$45,2,FALSE)</f>
        <v>Gasolinas/Nafta</v>
      </c>
      <c r="G1210" s="38" t="s">
        <v>75</v>
      </c>
      <c r="H1210" s="38" t="str">
        <f t="shared" si="38"/>
        <v>01/9/2022</v>
      </c>
    </row>
    <row r="1211" spans="1:8" ht="15">
      <c r="A1211" s="38">
        <v>2022</v>
      </c>
      <c r="B1211" s="38">
        <v>9</v>
      </c>
      <c r="C1211" s="38" t="s">
        <v>53</v>
      </c>
      <c r="D1211" s="8" t="str">
        <f t="shared" si="39"/>
        <v>Solventes</v>
      </c>
      <c r="E1211" s="44">
        <v>6.9575165573104538</v>
      </c>
      <c r="F1211" s="38" t="str">
        <f>VLOOKUP(D1211,IMPORT_CLASE!$A$2:$B$45,2,FALSE)</f>
        <v>Otros</v>
      </c>
      <c r="G1211" s="38" t="s">
        <v>75</v>
      </c>
      <c r="H1211" s="38" t="str">
        <f t="shared" si="38"/>
        <v>01/9/2022</v>
      </c>
    </row>
    <row r="1212" spans="1:8" ht="15">
      <c r="A1212" s="38">
        <v>2022</v>
      </c>
      <c r="B1212" s="38">
        <v>9</v>
      </c>
      <c r="C1212" s="38" t="s">
        <v>26</v>
      </c>
      <c r="D1212" s="8" t="str">
        <f t="shared" si="39"/>
        <v>Aceites Lubricantes</v>
      </c>
      <c r="E1212" s="44">
        <v>66.624818662673093</v>
      </c>
      <c r="F1212" s="38" t="str">
        <f>VLOOKUP(D1212,IMPORT_CLASE!$A$2:$B$45,2,FALSE)</f>
        <v>Bases, aceites y grasas lubricantes</v>
      </c>
      <c r="G1212" s="38" t="s">
        <v>75</v>
      </c>
      <c r="H1212" s="38" t="str">
        <f t="shared" si="38"/>
        <v>01/9/2022</v>
      </c>
    </row>
    <row r="1213" spans="1:8" ht="15">
      <c r="A1213" s="38">
        <v>2022</v>
      </c>
      <c r="B1213" s="38">
        <v>9</v>
      </c>
      <c r="C1213" s="38" t="s">
        <v>27</v>
      </c>
      <c r="D1213" s="8" t="str">
        <f t="shared" si="39"/>
        <v>Grasas Lubricantes</v>
      </c>
      <c r="E1213" s="44">
        <v>1.5709374715286828</v>
      </c>
      <c r="F1213" s="38" t="str">
        <f>VLOOKUP(D1213,IMPORT_CLASE!$A$2:$B$45,2,FALSE)</f>
        <v>Bases, aceites y grasas lubricantes</v>
      </c>
      <c r="G1213" s="38" t="s">
        <v>75</v>
      </c>
      <c r="H1213" s="38" t="str">
        <f t="shared" si="38"/>
        <v>01/9/2022</v>
      </c>
    </row>
    <row r="1214" spans="1:8" ht="15">
      <c r="A1214" s="38">
        <v>2022</v>
      </c>
      <c r="B1214" s="38">
        <v>9</v>
      </c>
      <c r="C1214" s="38" t="s">
        <v>63</v>
      </c>
      <c r="D1214" s="8" t="str">
        <f t="shared" si="39"/>
        <v>Gasolina 84</v>
      </c>
      <c r="E1214" s="44">
        <v>46.309675980113809</v>
      </c>
      <c r="F1214" s="38" t="str">
        <f>VLOOKUP(D1214,IMPORT_CLASE!$A$2:$B$45,2,FALSE)</f>
        <v>Gasolinas/Nafta</v>
      </c>
      <c r="G1214" s="38" t="s">
        <v>75</v>
      </c>
      <c r="H1214" s="38" t="str">
        <f t="shared" si="38"/>
        <v>01/9/2022</v>
      </c>
    </row>
    <row r="1215" spans="1:8" ht="15">
      <c r="A1215" s="38">
        <v>2022</v>
      </c>
      <c r="B1215" s="38">
        <v>9</v>
      </c>
      <c r="C1215" s="38" t="s">
        <v>8</v>
      </c>
      <c r="D1215" s="8" t="str">
        <f t="shared" si="39"/>
        <v>Crudo</v>
      </c>
      <c r="E1215" s="44">
        <v>2127.5613141800004</v>
      </c>
      <c r="F1215" s="38" t="str">
        <f>VLOOKUP(D1215,IMPORT_CLASE!$A$2:$B$45,2,FALSE)</f>
        <v>Petróleo</v>
      </c>
      <c r="G1215" s="38" t="s">
        <v>75</v>
      </c>
      <c r="H1215" s="38" t="str">
        <f t="shared" si="38"/>
        <v>01/9/2022</v>
      </c>
    </row>
    <row r="1216" spans="1:8" ht="30.75">
      <c r="A1216" s="38">
        <v>2022</v>
      </c>
      <c r="B1216" s="38">
        <v>9</v>
      </c>
      <c r="C1216" s="38" t="s">
        <v>55</v>
      </c>
      <c r="D1216" s="8" t="str">
        <f t="shared" si="39"/>
        <v>Diesel Ultra Bajo en Azufre (ULSD)</v>
      </c>
      <c r="E1216" s="44">
        <v>1172.9689872399999</v>
      </c>
      <c r="F1216" s="38" t="str">
        <f>VLOOKUP(D1216,IMPORT_CLASE!$A$2:$B$45,2,FALSE)</f>
        <v>Diesel 2/DB5</v>
      </c>
      <c r="G1216" s="38" t="s">
        <v>75</v>
      </c>
      <c r="H1216" s="38" t="str">
        <f t="shared" si="38"/>
        <v>01/9/2022</v>
      </c>
    </row>
    <row r="1217" spans="1:8" ht="15">
      <c r="A1217" s="38">
        <v>2022</v>
      </c>
      <c r="B1217" s="38">
        <v>9</v>
      </c>
      <c r="C1217" s="38" t="s">
        <v>25</v>
      </c>
      <c r="D1217" s="8" t="str">
        <f t="shared" si="39"/>
        <v>Bases Lubricantes</v>
      </c>
      <c r="E1217" s="44">
        <v>44.217175207903537</v>
      </c>
      <c r="F1217" s="38" t="str">
        <f>VLOOKUP(D1217,IMPORT_CLASE!$A$2:$B$45,2,FALSE)</f>
        <v>Bases, aceites y grasas lubricantes</v>
      </c>
      <c r="G1217" s="38" t="s">
        <v>75</v>
      </c>
      <c r="H1217" s="38" t="str">
        <f t="shared" si="38"/>
        <v>01/9/2022</v>
      </c>
    </row>
    <row r="1218" spans="1:8" ht="15">
      <c r="A1218" s="38">
        <v>2022</v>
      </c>
      <c r="B1218" s="38">
        <v>10</v>
      </c>
      <c r="C1218" s="38" t="s">
        <v>13</v>
      </c>
      <c r="D1218" s="8" t="str">
        <f t="shared" si="39"/>
        <v>Propano</v>
      </c>
      <c r="E1218" s="38">
        <v>484.84677381999995</v>
      </c>
      <c r="F1218" s="38" t="str">
        <f>VLOOKUP(D1218,IMPORT_CLASE!$A$2:$B$45,2,FALSE)</f>
        <v>GLP/Propano/Butano</v>
      </c>
      <c r="G1218" s="38" t="s">
        <v>75</v>
      </c>
      <c r="H1218" s="38" t="str">
        <f t="shared" si="38"/>
        <v>01/10/2022</v>
      </c>
    </row>
    <row r="1219" spans="1:8" ht="15">
      <c r="A1219" s="38">
        <v>2022</v>
      </c>
      <c r="B1219" s="38">
        <v>10</v>
      </c>
      <c r="C1219" s="38" t="s">
        <v>12</v>
      </c>
      <c r="D1219" s="8" t="str">
        <f t="shared" si="39"/>
        <v>Butano</v>
      </c>
      <c r="E1219" s="38">
        <v>161.97771496000001</v>
      </c>
      <c r="F1219" s="38" t="str">
        <f>VLOOKUP(D1219,IMPORT_CLASE!$A$2:$B$45,2,FALSE)</f>
        <v>GLP/Propano/Butano</v>
      </c>
      <c r="G1219" s="38" t="s">
        <v>75</v>
      </c>
      <c r="H1219" s="38" t="str">
        <f t="shared" ref="H1219:H1268" si="40">"01/"&amp;B1219&amp;"/"&amp;A1219</f>
        <v>01/10/2022</v>
      </c>
    </row>
    <row r="1220" spans="1:8" ht="15">
      <c r="A1220" s="38">
        <v>2022</v>
      </c>
      <c r="B1220" s="38">
        <v>10</v>
      </c>
      <c r="C1220" s="38" t="s">
        <v>99</v>
      </c>
      <c r="D1220" s="8" t="str">
        <f t="shared" si="39"/>
        <v>Gasolina 90</v>
      </c>
      <c r="E1220" s="38">
        <v>426.43066951000003</v>
      </c>
      <c r="F1220" s="38" t="str">
        <f>VLOOKUP(D1220,IMPORT_CLASE!$A$2:$B$45,2,FALSE)</f>
        <v>Gasolinas/Nafta</v>
      </c>
      <c r="G1220" s="38" t="s">
        <v>75</v>
      </c>
      <c r="H1220" s="38" t="str">
        <f t="shared" si="40"/>
        <v>01/10/2022</v>
      </c>
    </row>
    <row r="1221" spans="1:8" ht="15">
      <c r="A1221" s="38">
        <v>2022</v>
      </c>
      <c r="B1221" s="38">
        <v>10</v>
      </c>
      <c r="C1221" s="38" t="s">
        <v>100</v>
      </c>
      <c r="D1221" s="8" t="str">
        <f t="shared" si="39"/>
        <v>Gasolina 97</v>
      </c>
      <c r="E1221" s="38">
        <v>57.002999199999998</v>
      </c>
      <c r="F1221" s="38" t="str">
        <f>VLOOKUP(D1221,IMPORT_CLASE!$A$2:$B$45,2,FALSE)</f>
        <v>Gasolinas/Nafta</v>
      </c>
      <c r="G1221" s="38" t="s">
        <v>75</v>
      </c>
      <c r="H1221" s="38" t="str">
        <f t="shared" si="40"/>
        <v>01/10/2022</v>
      </c>
    </row>
    <row r="1222" spans="1:8" ht="15">
      <c r="A1222" s="38">
        <v>2022</v>
      </c>
      <c r="B1222" s="38">
        <v>10</v>
      </c>
      <c r="C1222" s="38" t="s">
        <v>102</v>
      </c>
      <c r="D1222" s="8" t="str">
        <f t="shared" si="39"/>
        <v>Gasolina 95</v>
      </c>
      <c r="E1222" s="38">
        <v>142.56242857000001</v>
      </c>
      <c r="F1222" s="38" t="str">
        <f>VLOOKUP(D1222,IMPORT_CLASE!$A$2:$B$45,2,FALSE)</f>
        <v>Gasolinas/Nafta</v>
      </c>
      <c r="G1222" s="38" t="s">
        <v>75</v>
      </c>
      <c r="H1222" s="38" t="str">
        <f t="shared" si="40"/>
        <v>01/10/2022</v>
      </c>
    </row>
    <row r="1223" spans="1:8" ht="15">
      <c r="A1223" s="38">
        <v>2022</v>
      </c>
      <c r="B1223" s="38">
        <v>10</v>
      </c>
      <c r="C1223" s="38" t="s">
        <v>63</v>
      </c>
      <c r="D1223" s="8" t="str">
        <f t="shared" si="39"/>
        <v>Gasolina 84</v>
      </c>
      <c r="E1223" s="38">
        <v>100.49590241341721</v>
      </c>
      <c r="F1223" s="38" t="str">
        <f>VLOOKUP(D1223,IMPORT_CLASE!$A$2:$B$45,2,FALSE)</f>
        <v>Gasolinas/Nafta</v>
      </c>
      <c r="G1223" s="38" t="s">
        <v>75</v>
      </c>
      <c r="H1223" s="38" t="str">
        <f t="shared" si="40"/>
        <v>01/10/2022</v>
      </c>
    </row>
    <row r="1224" spans="1:8" ht="15">
      <c r="A1224" s="38">
        <v>2022</v>
      </c>
      <c r="B1224" s="38">
        <v>10</v>
      </c>
      <c r="C1224" s="38" t="s">
        <v>104</v>
      </c>
      <c r="D1224" s="8" t="str">
        <f t="shared" si="39"/>
        <v>Gasolina 98</v>
      </c>
      <c r="E1224" s="38">
        <v>59.543951630000002</v>
      </c>
      <c r="F1224" s="38" t="str">
        <f>VLOOKUP(D1224,IMPORT_CLASE!$A$2:$B$45,2,FALSE)</f>
        <v>Gasolinas/Nafta</v>
      </c>
      <c r="G1224" s="38" t="s">
        <v>75</v>
      </c>
      <c r="H1224" s="38" t="str">
        <f t="shared" si="40"/>
        <v>01/10/2022</v>
      </c>
    </row>
    <row r="1225" spans="1:8" ht="15">
      <c r="A1225" s="38">
        <v>2022</v>
      </c>
      <c r="B1225" s="38">
        <v>10</v>
      </c>
      <c r="C1225" s="38" t="s">
        <v>97</v>
      </c>
      <c r="D1225" s="8" t="str">
        <f t="shared" si="39"/>
        <v>Diesel B5 Bajo Azufre</v>
      </c>
      <c r="E1225" s="38">
        <v>2135.0201911700001</v>
      </c>
      <c r="F1225" s="38" t="str">
        <f>VLOOKUP(D1225,IMPORT_CLASE!$A$2:$B$45,2,FALSE)</f>
        <v>Diesel 2/DB5</v>
      </c>
      <c r="G1225" s="38" t="s">
        <v>75</v>
      </c>
      <c r="H1225" s="38" t="str">
        <f t="shared" si="40"/>
        <v>01/10/2022</v>
      </c>
    </row>
    <row r="1226" spans="1:8" ht="15">
      <c r="A1226" s="38">
        <v>2022</v>
      </c>
      <c r="B1226" s="38">
        <v>10</v>
      </c>
      <c r="C1226" s="38" t="s">
        <v>105</v>
      </c>
      <c r="D1226" s="8" t="str">
        <f t="shared" si="39"/>
        <v>Diesel B20 Bajo Azufre</v>
      </c>
      <c r="E1226" s="38">
        <v>72.063863260000005</v>
      </c>
      <c r="F1226" s="38" t="str">
        <f>VLOOKUP(D1226,IMPORT_CLASE!$A$2:$B$45,2,FALSE)</f>
        <v>Diesel 2/DB5</v>
      </c>
      <c r="G1226" s="38" t="s">
        <v>75</v>
      </c>
      <c r="H1226" s="38" t="str">
        <f t="shared" si="40"/>
        <v>01/10/2022</v>
      </c>
    </row>
    <row r="1227" spans="1:8" ht="15">
      <c r="A1227" s="38">
        <v>2022</v>
      </c>
      <c r="B1227" s="38">
        <v>10</v>
      </c>
      <c r="C1227" s="38" t="s">
        <v>64</v>
      </c>
      <c r="D1227" s="8" t="str">
        <f t="shared" si="39"/>
        <v>Turbo A-1</v>
      </c>
      <c r="E1227" s="38">
        <v>392.47204768</v>
      </c>
      <c r="F1227" s="38" t="str">
        <f>VLOOKUP(D1227,IMPORT_CLASE!$A$2:$B$45,2,FALSE)</f>
        <v>Keroturbo</v>
      </c>
      <c r="G1227" s="38" t="s">
        <v>75</v>
      </c>
      <c r="H1227" s="38" t="str">
        <f t="shared" si="40"/>
        <v>01/10/2022</v>
      </c>
    </row>
    <row r="1228" spans="1:8" ht="15">
      <c r="A1228" s="38">
        <v>2022</v>
      </c>
      <c r="B1228" s="38">
        <v>10</v>
      </c>
      <c r="C1228" s="38" t="s">
        <v>53</v>
      </c>
      <c r="D1228" s="8" t="str">
        <f t="shared" si="39"/>
        <v>Solventes</v>
      </c>
      <c r="E1228" s="38">
        <v>4.3027653636162935</v>
      </c>
      <c r="F1228" s="38" t="str">
        <f>VLOOKUP(D1228,IMPORT_CLASE!$A$2:$B$45,2,FALSE)</f>
        <v>Otros</v>
      </c>
      <c r="G1228" s="38" t="s">
        <v>75</v>
      </c>
      <c r="H1228" s="38" t="str">
        <f t="shared" si="40"/>
        <v>01/10/2022</v>
      </c>
    </row>
    <row r="1229" spans="1:8" ht="15">
      <c r="A1229" s="38">
        <v>2022</v>
      </c>
      <c r="B1229" s="38">
        <v>10</v>
      </c>
      <c r="C1229" s="38" t="s">
        <v>51</v>
      </c>
      <c r="D1229" s="8" t="str">
        <f t="shared" si="39"/>
        <v>Petroleo Industrial 6</v>
      </c>
      <c r="E1229" s="38">
        <v>2.6013678800000002</v>
      </c>
      <c r="F1229" s="38" t="str">
        <f>VLOOKUP(D1229,IMPORT_CLASE!$A$2:$B$45,2,FALSE)</f>
        <v>Residuales</v>
      </c>
      <c r="G1229" s="38" t="s">
        <v>75</v>
      </c>
      <c r="H1229" s="38" t="str">
        <f t="shared" si="40"/>
        <v>01/10/2022</v>
      </c>
    </row>
    <row r="1230" spans="1:8" ht="15">
      <c r="A1230" s="38">
        <v>2022</v>
      </c>
      <c r="B1230" s="38">
        <v>10</v>
      </c>
      <c r="C1230" s="38" t="s">
        <v>26</v>
      </c>
      <c r="D1230" s="8" t="str">
        <f t="shared" si="39"/>
        <v>Aceites Lubricantes</v>
      </c>
      <c r="E1230" s="38">
        <v>46.57721168281865</v>
      </c>
      <c r="F1230" s="38" t="str">
        <f>VLOOKUP(D1230,IMPORT_CLASE!$A$2:$B$45,2,FALSE)</f>
        <v>Bases, aceites y grasas lubricantes</v>
      </c>
      <c r="G1230" s="38" t="s">
        <v>75</v>
      </c>
      <c r="H1230" s="38" t="str">
        <f t="shared" si="40"/>
        <v>01/10/2022</v>
      </c>
    </row>
    <row r="1231" spans="1:8" ht="15">
      <c r="A1231" s="38">
        <v>2022</v>
      </c>
      <c r="B1231" s="38">
        <v>10</v>
      </c>
      <c r="C1231" s="38" t="s">
        <v>27</v>
      </c>
      <c r="D1231" s="8" t="str">
        <f t="shared" si="39"/>
        <v>Grasas Lubricantes</v>
      </c>
      <c r="E1231" s="38">
        <v>1.0736370047315615</v>
      </c>
      <c r="F1231" s="38" t="str">
        <f>VLOOKUP(D1231,IMPORT_CLASE!$A$2:$B$45,2,FALSE)</f>
        <v>Bases, aceites y grasas lubricantes</v>
      </c>
      <c r="G1231" s="38" t="s">
        <v>75</v>
      </c>
      <c r="H1231" s="38" t="str">
        <f t="shared" si="40"/>
        <v>01/10/2022</v>
      </c>
    </row>
    <row r="1232" spans="1:8" ht="15">
      <c r="A1232" s="38">
        <v>2022</v>
      </c>
      <c r="B1232" s="38">
        <v>10</v>
      </c>
      <c r="C1232" s="38" t="s">
        <v>8</v>
      </c>
      <c r="D1232" s="8" t="str">
        <f t="shared" si="39"/>
        <v>Crudo</v>
      </c>
      <c r="E1232" s="38">
        <v>2740.9610323000002</v>
      </c>
      <c r="F1232" s="38" t="str">
        <f>VLOOKUP(D1232,IMPORT_CLASE!$A$2:$B$45,2,FALSE)</f>
        <v>Petróleo</v>
      </c>
      <c r="G1232" s="38" t="s">
        <v>75</v>
      </c>
      <c r="H1232" s="38" t="str">
        <f t="shared" si="40"/>
        <v>01/10/2022</v>
      </c>
    </row>
    <row r="1233" spans="1:8" ht="15">
      <c r="A1233" s="38">
        <v>2022</v>
      </c>
      <c r="B1233" s="38">
        <v>10</v>
      </c>
      <c r="C1233" s="38" t="s">
        <v>54</v>
      </c>
      <c r="D1233" s="8" t="str">
        <f t="shared" si="39"/>
        <v>Nafta Craqueada</v>
      </c>
      <c r="E1233" s="38">
        <v>254.68574820000001</v>
      </c>
      <c r="F1233" s="38" t="str">
        <f>VLOOKUP(D1233,IMPORT_CLASE!$A$2:$B$45,2,FALSE)</f>
        <v>Gasolinas/Nafta</v>
      </c>
      <c r="G1233" s="38" t="s">
        <v>75</v>
      </c>
      <c r="H1233" s="38" t="str">
        <f t="shared" si="40"/>
        <v>01/10/2022</v>
      </c>
    </row>
    <row r="1234" spans="1:8" ht="30.75">
      <c r="A1234" s="38">
        <v>2022</v>
      </c>
      <c r="B1234" s="38">
        <v>10</v>
      </c>
      <c r="C1234" s="38" t="s">
        <v>56</v>
      </c>
      <c r="D1234" s="8" t="str">
        <f t="shared" si="39"/>
        <v>Gasolina obtenido por blending (HOGBS)</v>
      </c>
      <c r="E1234" s="38">
        <v>65.96921807999999</v>
      </c>
      <c r="F1234" s="38" t="str">
        <f>VLOOKUP(D1234,IMPORT_CLASE!$A$2:$B$45,2,FALSE)</f>
        <v>Gasolinas/Nafta</v>
      </c>
      <c r="G1234" s="38" t="s">
        <v>75</v>
      </c>
      <c r="H1234" s="38" t="str">
        <f t="shared" si="40"/>
        <v>01/10/2022</v>
      </c>
    </row>
    <row r="1235" spans="1:8" ht="30.75">
      <c r="A1235" s="38">
        <v>2022</v>
      </c>
      <c r="B1235" s="38">
        <v>10</v>
      </c>
      <c r="C1235" s="38" t="s">
        <v>55</v>
      </c>
      <c r="D1235" s="8" t="str">
        <f t="shared" si="39"/>
        <v>Diesel Ultra Bajo en Azufre (ULSD)</v>
      </c>
      <c r="E1235" s="38">
        <v>1537.4754055800004</v>
      </c>
      <c r="F1235" s="38" t="str">
        <f>VLOOKUP(D1235,IMPORT_CLASE!$A$2:$B$45,2,FALSE)</f>
        <v>Diesel 2/DB5</v>
      </c>
      <c r="G1235" s="38" t="s">
        <v>75</v>
      </c>
      <c r="H1235" s="38" t="str">
        <f t="shared" si="40"/>
        <v>01/10/2022</v>
      </c>
    </row>
    <row r="1236" spans="1:8" ht="15">
      <c r="A1236" s="38">
        <v>2022</v>
      </c>
      <c r="B1236" s="38">
        <v>10</v>
      </c>
      <c r="C1236" s="38" t="s">
        <v>25</v>
      </c>
      <c r="D1236" s="8" t="str">
        <f t="shared" si="39"/>
        <v>Bases Lubricantes</v>
      </c>
      <c r="E1236" s="38">
        <v>24.658348797717718</v>
      </c>
      <c r="F1236" s="38" t="str">
        <f>VLOOKUP(D1236,IMPORT_CLASE!$A$2:$B$45,2,FALSE)</f>
        <v>Bases, aceites y grasas lubricantes</v>
      </c>
      <c r="G1236" s="38" t="s">
        <v>75</v>
      </c>
      <c r="H1236" s="38" t="str">
        <f t="shared" si="40"/>
        <v>01/10/2022</v>
      </c>
    </row>
    <row r="1237" spans="1:8" ht="15">
      <c r="A1237" s="38">
        <v>2022</v>
      </c>
      <c r="B1237" s="38">
        <v>10</v>
      </c>
      <c r="C1237" s="38" t="s">
        <v>62</v>
      </c>
      <c r="D1237" s="8" t="str">
        <f t="shared" si="39"/>
        <v>Etileno</v>
      </c>
      <c r="E1237" s="38">
        <v>7.9945900000000014E-2</v>
      </c>
      <c r="F1237" s="38" t="str">
        <f>VLOOKUP(D1237,IMPORT_CLASE!$A$2:$B$45,2,FALSE)</f>
        <v>Otros</v>
      </c>
      <c r="G1237" s="38" t="s">
        <v>75</v>
      </c>
      <c r="H1237" s="38" t="str">
        <f t="shared" si="40"/>
        <v>01/10/2022</v>
      </c>
    </row>
    <row r="1238" spans="1:8" ht="15">
      <c r="A1238" s="38">
        <v>2022</v>
      </c>
      <c r="B1238" s="38">
        <v>11</v>
      </c>
      <c r="C1238" s="38" t="s">
        <v>13</v>
      </c>
      <c r="D1238" s="8" t="str">
        <f t="shared" si="39"/>
        <v>Propano</v>
      </c>
      <c r="E1238" s="38">
        <v>561.56009815000004</v>
      </c>
      <c r="F1238" s="38" t="str">
        <f>VLOOKUP(D1238,IMPORT_CLASE!$A$2:$B$45,2,FALSE)</f>
        <v>GLP/Propano/Butano</v>
      </c>
      <c r="G1238" s="38" t="s">
        <v>75</v>
      </c>
      <c r="H1238" s="38" t="str">
        <f t="shared" si="40"/>
        <v>01/11/2022</v>
      </c>
    </row>
    <row r="1239" spans="1:8" ht="15">
      <c r="A1239" s="38">
        <v>2022</v>
      </c>
      <c r="B1239" s="38">
        <v>11</v>
      </c>
      <c r="C1239" s="38" t="s">
        <v>12</v>
      </c>
      <c r="D1239" s="8" t="str">
        <f t="shared" si="39"/>
        <v>Butano</v>
      </c>
      <c r="E1239" s="38">
        <v>136.56679428000001</v>
      </c>
      <c r="F1239" s="38" t="str">
        <f>VLOOKUP(D1239,IMPORT_CLASE!$A$2:$B$45,2,FALSE)</f>
        <v>GLP/Propano/Butano</v>
      </c>
      <c r="G1239" s="38" t="s">
        <v>75</v>
      </c>
      <c r="H1239" s="38" t="str">
        <f t="shared" si="40"/>
        <v>01/11/2022</v>
      </c>
    </row>
    <row r="1240" spans="1:8" ht="15">
      <c r="A1240" s="38">
        <v>2022</v>
      </c>
      <c r="B1240" s="38">
        <v>11</v>
      </c>
      <c r="C1240" s="38" t="s">
        <v>99</v>
      </c>
      <c r="D1240" s="8" t="str">
        <f t="shared" si="39"/>
        <v>Gasolina 90</v>
      </c>
      <c r="E1240" s="38">
        <v>821.83473150000009</v>
      </c>
      <c r="F1240" s="38" t="str">
        <f>VLOOKUP(D1240,IMPORT_CLASE!$A$2:$B$45,2,FALSE)</f>
        <v>Gasolinas/Nafta</v>
      </c>
      <c r="G1240" s="38" t="s">
        <v>75</v>
      </c>
      <c r="H1240" s="38" t="str">
        <f t="shared" si="40"/>
        <v>01/11/2022</v>
      </c>
    </row>
    <row r="1241" spans="1:8" ht="15">
      <c r="A1241" s="38">
        <v>2022</v>
      </c>
      <c r="B1241" s="38">
        <v>11</v>
      </c>
      <c r="C1241" s="38" t="s">
        <v>100</v>
      </c>
      <c r="D1241" s="8" t="str">
        <f t="shared" si="39"/>
        <v>Gasolina 97</v>
      </c>
      <c r="E1241" s="38">
        <v>28.201057750000004</v>
      </c>
      <c r="F1241" s="38" t="str">
        <f>VLOOKUP(D1241,IMPORT_CLASE!$A$2:$B$45,2,FALSE)</f>
        <v>Gasolinas/Nafta</v>
      </c>
      <c r="G1241" s="38" t="s">
        <v>75</v>
      </c>
      <c r="H1241" s="38" t="str">
        <f t="shared" si="40"/>
        <v>01/11/2022</v>
      </c>
    </row>
    <row r="1242" spans="1:8" ht="15">
      <c r="A1242" s="38">
        <v>2022</v>
      </c>
      <c r="B1242" s="38">
        <v>11</v>
      </c>
      <c r="C1242" s="38" t="s">
        <v>102</v>
      </c>
      <c r="D1242" s="8" t="str">
        <f t="shared" si="39"/>
        <v>Gasolina 95</v>
      </c>
      <c r="E1242" s="38">
        <v>127.13239183</v>
      </c>
      <c r="F1242" s="38" t="str">
        <f>VLOOKUP(D1242,IMPORT_CLASE!$A$2:$B$45,2,FALSE)</f>
        <v>Gasolinas/Nafta</v>
      </c>
      <c r="G1242" s="38" t="s">
        <v>75</v>
      </c>
      <c r="H1242" s="38" t="str">
        <f t="shared" si="40"/>
        <v>01/11/2022</v>
      </c>
    </row>
    <row r="1243" spans="1:8" ht="15">
      <c r="A1243" s="38">
        <v>2022</v>
      </c>
      <c r="B1243" s="38">
        <v>11</v>
      </c>
      <c r="C1243" s="38" t="s">
        <v>63</v>
      </c>
      <c r="D1243" s="8" t="str">
        <f t="shared" si="39"/>
        <v>Gasolina 84</v>
      </c>
      <c r="E1243" s="38">
        <v>91.977997093261479</v>
      </c>
      <c r="F1243" s="38" t="str">
        <f>VLOOKUP(D1243,IMPORT_CLASE!$A$2:$B$45,2,FALSE)</f>
        <v>Gasolinas/Nafta</v>
      </c>
      <c r="G1243" s="38" t="s">
        <v>75</v>
      </c>
      <c r="H1243" s="38" t="str">
        <f t="shared" si="40"/>
        <v>01/11/2022</v>
      </c>
    </row>
    <row r="1244" spans="1:8" ht="15">
      <c r="A1244" s="38">
        <v>2022</v>
      </c>
      <c r="B1244" s="38">
        <v>11</v>
      </c>
      <c r="C1244" s="38" t="s">
        <v>97</v>
      </c>
      <c r="D1244" s="8" t="str">
        <f t="shared" si="39"/>
        <v>Diesel B5 Bajo Azufre</v>
      </c>
      <c r="E1244" s="38">
        <v>1633.5886624099999</v>
      </c>
      <c r="F1244" s="38" t="str">
        <f>VLOOKUP(D1244,IMPORT_CLASE!$A$2:$B$45,2,FALSE)</f>
        <v>Diesel 2/DB5</v>
      </c>
      <c r="G1244" s="38" t="s">
        <v>75</v>
      </c>
      <c r="H1244" s="38" t="str">
        <f t="shared" si="40"/>
        <v>01/11/2022</v>
      </c>
    </row>
    <row r="1245" spans="1:8" ht="15">
      <c r="A1245" s="38">
        <v>2022</v>
      </c>
      <c r="B1245" s="38">
        <v>11</v>
      </c>
      <c r="C1245" s="38" t="s">
        <v>64</v>
      </c>
      <c r="D1245" s="8" t="str">
        <f t="shared" si="39"/>
        <v>Turbo A-1</v>
      </c>
      <c r="E1245" s="38">
        <v>142.96007608000002</v>
      </c>
      <c r="F1245" s="38" t="str">
        <f>VLOOKUP(D1245,IMPORT_CLASE!$A$2:$B$45,2,FALSE)</f>
        <v>Keroturbo</v>
      </c>
      <c r="G1245" s="38" t="s">
        <v>75</v>
      </c>
      <c r="H1245" s="38" t="str">
        <f t="shared" si="40"/>
        <v>01/11/2022</v>
      </c>
    </row>
    <row r="1246" spans="1:8" ht="15">
      <c r="A1246" s="38">
        <v>2022</v>
      </c>
      <c r="B1246" s="38">
        <v>11</v>
      </c>
      <c r="C1246" s="38" t="s">
        <v>26</v>
      </c>
      <c r="D1246" s="8" t="str">
        <f t="shared" si="39"/>
        <v>Aceites Lubricantes</v>
      </c>
      <c r="E1246" s="38">
        <v>53.29968540029472</v>
      </c>
      <c r="F1246" s="38" t="str">
        <f>VLOOKUP(D1246,IMPORT_CLASE!$A$2:$B$45,2,FALSE)</f>
        <v>Bases, aceites y grasas lubricantes</v>
      </c>
      <c r="G1246" s="38" t="s">
        <v>75</v>
      </c>
      <c r="H1246" s="38" t="str">
        <f t="shared" si="40"/>
        <v>01/11/2022</v>
      </c>
    </row>
    <row r="1247" spans="1:8" ht="15">
      <c r="A1247" s="38">
        <v>2022</v>
      </c>
      <c r="B1247" s="38">
        <v>11</v>
      </c>
      <c r="C1247" s="38" t="s">
        <v>53</v>
      </c>
      <c r="D1247" s="8" t="str">
        <f t="shared" si="39"/>
        <v>Solventes</v>
      </c>
      <c r="E1247" s="38">
        <v>182.18133963671747</v>
      </c>
      <c r="F1247" s="38" t="str">
        <f>VLOOKUP(D1247,IMPORT_CLASE!$A$2:$B$45,2,FALSE)</f>
        <v>Otros</v>
      </c>
      <c r="G1247" s="38" t="s">
        <v>75</v>
      </c>
      <c r="H1247" s="38" t="str">
        <f t="shared" si="40"/>
        <v>01/11/2022</v>
      </c>
    </row>
    <row r="1248" spans="1:8" ht="15">
      <c r="A1248" s="38">
        <v>2022</v>
      </c>
      <c r="B1248" s="38">
        <v>11</v>
      </c>
      <c r="C1248" s="38" t="s">
        <v>27</v>
      </c>
      <c r="D1248" s="8" t="str">
        <f t="shared" si="39"/>
        <v>Grasas Lubricantes</v>
      </c>
      <c r="E1248" s="38">
        <v>2.7142851330937994</v>
      </c>
      <c r="F1248" s="38" t="str">
        <f>VLOOKUP(D1248,IMPORT_CLASE!$A$2:$B$45,2,FALSE)</f>
        <v>Bases, aceites y grasas lubricantes</v>
      </c>
      <c r="G1248" s="38" t="s">
        <v>75</v>
      </c>
      <c r="H1248" s="38" t="str">
        <f t="shared" si="40"/>
        <v>01/11/2022</v>
      </c>
    </row>
    <row r="1249" spans="1:8" ht="15">
      <c r="A1249" s="38">
        <v>2022</v>
      </c>
      <c r="B1249" s="38">
        <v>11</v>
      </c>
      <c r="C1249" s="38" t="s">
        <v>8</v>
      </c>
      <c r="D1249" s="8" t="str">
        <f t="shared" si="39"/>
        <v>Crudo</v>
      </c>
      <c r="E1249" s="38">
        <v>1745.1908492500002</v>
      </c>
      <c r="F1249" s="38" t="str">
        <f>VLOOKUP(D1249,IMPORT_CLASE!$A$2:$B$45,2,FALSE)</f>
        <v>Petróleo</v>
      </c>
      <c r="G1249" s="38" t="s">
        <v>75</v>
      </c>
      <c r="H1249" s="38" t="str">
        <f t="shared" si="40"/>
        <v>01/11/2022</v>
      </c>
    </row>
    <row r="1250" spans="1:8" ht="15">
      <c r="A1250" s="38">
        <v>2022</v>
      </c>
      <c r="B1250" s="38">
        <v>11</v>
      </c>
      <c r="C1250" s="38" t="s">
        <v>54</v>
      </c>
      <c r="D1250" s="8" t="str">
        <f t="shared" si="39"/>
        <v>Nafta Craqueada</v>
      </c>
      <c r="E1250" s="38">
        <v>210.33560606999998</v>
      </c>
      <c r="F1250" s="38" t="str">
        <f>VLOOKUP(D1250,IMPORT_CLASE!$A$2:$B$45,2,FALSE)</f>
        <v>Gasolinas/Nafta</v>
      </c>
      <c r="G1250" s="38" t="s">
        <v>75</v>
      </c>
      <c r="H1250" s="38" t="str">
        <f t="shared" si="40"/>
        <v>01/11/2022</v>
      </c>
    </row>
    <row r="1251" spans="1:8" ht="30.75">
      <c r="A1251" s="38">
        <v>2022</v>
      </c>
      <c r="B1251" s="38">
        <v>11</v>
      </c>
      <c r="C1251" s="38" t="s">
        <v>56</v>
      </c>
      <c r="D1251" s="8" t="str">
        <f t="shared" si="39"/>
        <v>Gasolina obtenido por blending (HOGBS)</v>
      </c>
      <c r="E1251" s="38">
        <v>99.752153919999998</v>
      </c>
      <c r="F1251" s="38" t="str">
        <f>VLOOKUP(D1251,IMPORT_CLASE!$A$2:$B$45,2,FALSE)</f>
        <v>Gasolinas/Nafta</v>
      </c>
      <c r="G1251" s="38" t="s">
        <v>75</v>
      </c>
      <c r="H1251" s="38" t="str">
        <f t="shared" si="40"/>
        <v>01/11/2022</v>
      </c>
    </row>
    <row r="1252" spans="1:8" ht="30.75">
      <c r="A1252" s="38">
        <v>2022</v>
      </c>
      <c r="B1252" s="38">
        <v>11</v>
      </c>
      <c r="C1252" s="38" t="s">
        <v>55</v>
      </c>
      <c r="D1252" s="8" t="str">
        <f t="shared" si="39"/>
        <v>Diesel Ultra Bajo en Azufre (ULSD)</v>
      </c>
      <c r="E1252" s="38">
        <v>1381.54655718</v>
      </c>
      <c r="F1252" s="38" t="str">
        <f>VLOOKUP(D1252,IMPORT_CLASE!$A$2:$B$45,2,FALSE)</f>
        <v>Diesel 2/DB5</v>
      </c>
      <c r="G1252" s="38" t="s">
        <v>75</v>
      </c>
      <c r="H1252" s="38" t="str">
        <f t="shared" si="40"/>
        <v>01/11/2022</v>
      </c>
    </row>
    <row r="1253" spans="1:8" ht="15">
      <c r="A1253" s="38">
        <v>2022</v>
      </c>
      <c r="B1253" s="38">
        <v>11</v>
      </c>
      <c r="C1253" s="38" t="s">
        <v>25</v>
      </c>
      <c r="D1253" s="8" t="str">
        <f t="shared" ref="D1253:D1316" si="41">TRIM(C1253)</f>
        <v>Bases Lubricantes</v>
      </c>
      <c r="E1253" s="38">
        <v>34.04605055883421</v>
      </c>
      <c r="F1253" s="38" t="str">
        <f>VLOOKUP(D1253,IMPORT_CLASE!$A$2:$B$45,2,FALSE)</f>
        <v>Bases, aceites y grasas lubricantes</v>
      </c>
      <c r="G1253" s="38" t="s">
        <v>75</v>
      </c>
      <c r="H1253" s="38" t="str">
        <f t="shared" si="40"/>
        <v>01/11/2022</v>
      </c>
    </row>
    <row r="1254" spans="1:8" ht="15">
      <c r="A1254" s="38">
        <v>2022</v>
      </c>
      <c r="B1254" s="38">
        <v>12</v>
      </c>
      <c r="C1254" s="38" t="s">
        <v>13</v>
      </c>
      <c r="D1254" s="8" t="str">
        <f t="shared" si="41"/>
        <v>Propano</v>
      </c>
      <c r="E1254" s="38">
        <v>17404.149589999997</v>
      </c>
      <c r="F1254" s="38" t="str">
        <f>VLOOKUP(D1254,IMPORT_CLASE!$A$2:$B$45,2,FALSE)</f>
        <v>GLP/Propano/Butano</v>
      </c>
      <c r="G1254" s="38" t="s">
        <v>75</v>
      </c>
      <c r="H1254" s="38" t="str">
        <f t="shared" si="40"/>
        <v>01/12/2022</v>
      </c>
    </row>
    <row r="1255" spans="1:8" ht="15">
      <c r="A1255" s="38">
        <v>2022</v>
      </c>
      <c r="B1255" s="38">
        <v>12</v>
      </c>
      <c r="C1255" s="38" t="s">
        <v>12</v>
      </c>
      <c r="D1255" s="8" t="str">
        <f t="shared" si="41"/>
        <v>Butano</v>
      </c>
      <c r="E1255" s="38">
        <v>8657.994267</v>
      </c>
      <c r="F1255" s="38" t="str">
        <f>VLOOKUP(D1255,IMPORT_CLASE!$A$2:$B$45,2,FALSE)</f>
        <v>GLP/Propano/Butano</v>
      </c>
      <c r="G1255" s="38" t="s">
        <v>75</v>
      </c>
      <c r="H1255" s="38" t="str">
        <f t="shared" si="40"/>
        <v>01/12/2022</v>
      </c>
    </row>
    <row r="1256" spans="1:8" ht="15">
      <c r="A1256" s="38">
        <v>2022</v>
      </c>
      <c r="B1256" s="38">
        <v>12</v>
      </c>
      <c r="C1256" s="38" t="s">
        <v>97</v>
      </c>
      <c r="D1256" s="8" t="str">
        <f t="shared" si="41"/>
        <v>Diesel B5 Bajo Azufre</v>
      </c>
      <c r="E1256" s="38">
        <v>89550.790738999989</v>
      </c>
      <c r="F1256" s="38" t="str">
        <f>VLOOKUP(D1256,IMPORT_CLASE!$A$2:$B$45,2,FALSE)</f>
        <v>Diesel 2/DB5</v>
      </c>
      <c r="G1256" s="38" t="s">
        <v>75</v>
      </c>
      <c r="H1256" s="38" t="str">
        <f t="shared" si="40"/>
        <v>01/12/2022</v>
      </c>
    </row>
    <row r="1257" spans="1:8" ht="15">
      <c r="A1257" s="38">
        <v>2022</v>
      </c>
      <c r="B1257" s="38">
        <v>12</v>
      </c>
      <c r="C1257" s="38" t="s">
        <v>64</v>
      </c>
      <c r="D1257" s="8" t="str">
        <f t="shared" si="41"/>
        <v>Turbo A-1</v>
      </c>
      <c r="E1257" s="38">
        <v>45867.419261000003</v>
      </c>
      <c r="F1257" s="38" t="str">
        <f>VLOOKUP(D1257,IMPORT_CLASE!$A$2:$B$45,2,FALSE)</f>
        <v>Keroturbo</v>
      </c>
      <c r="G1257" s="38" t="s">
        <v>75</v>
      </c>
      <c r="H1257" s="38" t="str">
        <f t="shared" si="40"/>
        <v>01/12/2022</v>
      </c>
    </row>
    <row r="1258" spans="1:8" ht="15">
      <c r="A1258" s="38">
        <v>2022</v>
      </c>
      <c r="B1258" s="38">
        <v>12</v>
      </c>
      <c r="C1258" s="38" t="s">
        <v>99</v>
      </c>
      <c r="D1258" s="8" t="str">
        <f t="shared" si="41"/>
        <v>Gasolina 90</v>
      </c>
      <c r="E1258" s="38">
        <v>13822.479733</v>
      </c>
      <c r="F1258" s="38" t="str">
        <f>VLOOKUP(D1258,IMPORT_CLASE!$A$2:$B$45,2,FALSE)</f>
        <v>Gasolinas/Nafta</v>
      </c>
      <c r="G1258" s="38" t="s">
        <v>75</v>
      </c>
      <c r="H1258" s="38" t="str">
        <f t="shared" si="40"/>
        <v>01/12/2022</v>
      </c>
    </row>
    <row r="1259" spans="1:8" ht="15">
      <c r="A1259" s="38">
        <v>2022</v>
      </c>
      <c r="B1259" s="38">
        <v>12</v>
      </c>
      <c r="C1259" s="38" t="s">
        <v>102</v>
      </c>
      <c r="D1259" s="8" t="str">
        <f t="shared" si="41"/>
        <v>Gasolina 95</v>
      </c>
      <c r="E1259" s="38">
        <v>18519.960384999998</v>
      </c>
      <c r="F1259" s="38" t="str">
        <f>VLOOKUP(D1259,IMPORT_CLASE!$A$2:$B$45,2,FALSE)</f>
        <v>Gasolinas/Nafta</v>
      </c>
      <c r="G1259" s="38" t="s">
        <v>75</v>
      </c>
      <c r="H1259" s="38" t="str">
        <f t="shared" si="40"/>
        <v>01/12/2022</v>
      </c>
    </row>
    <row r="1260" spans="1:8" ht="15">
      <c r="A1260" s="38">
        <v>2022</v>
      </c>
      <c r="B1260" s="38">
        <v>12</v>
      </c>
      <c r="C1260" s="38" t="s">
        <v>53</v>
      </c>
      <c r="D1260" s="8" t="str">
        <f t="shared" si="41"/>
        <v>Solventes</v>
      </c>
      <c r="E1260" s="38">
        <v>2124.4313660000003</v>
      </c>
      <c r="F1260" s="38" t="str">
        <f>VLOOKUP(D1260,IMPORT_CLASE!$A$2:$B$45,2,FALSE)</f>
        <v>Otros</v>
      </c>
      <c r="G1260" s="38" t="s">
        <v>75</v>
      </c>
      <c r="H1260" s="38" t="str">
        <f t="shared" si="40"/>
        <v>01/12/2022</v>
      </c>
    </row>
    <row r="1261" spans="1:8" ht="15">
      <c r="A1261" s="38">
        <v>2022</v>
      </c>
      <c r="B1261" s="38">
        <v>12</v>
      </c>
      <c r="C1261" s="38" t="s">
        <v>26</v>
      </c>
      <c r="D1261" s="8" t="str">
        <f t="shared" si="41"/>
        <v>Aceites Lubricantes</v>
      </c>
      <c r="E1261" s="38">
        <v>14748.508997999998</v>
      </c>
      <c r="F1261" s="38" t="str">
        <f>VLOOKUP(D1261,IMPORT_CLASE!$A$2:$B$45,2,FALSE)</f>
        <v>Bases, aceites y grasas lubricantes</v>
      </c>
      <c r="G1261" s="38" t="s">
        <v>75</v>
      </c>
      <c r="H1261" s="38" t="str">
        <f t="shared" si="40"/>
        <v>01/12/2022</v>
      </c>
    </row>
    <row r="1262" spans="1:8" ht="15">
      <c r="A1262" s="38">
        <v>2022</v>
      </c>
      <c r="B1262" s="38">
        <v>12</v>
      </c>
      <c r="C1262" s="38" t="s">
        <v>27</v>
      </c>
      <c r="D1262" s="8" t="str">
        <f t="shared" si="41"/>
        <v>Grasas Lubricantes</v>
      </c>
      <c r="E1262" s="38">
        <v>1045.2812809999998</v>
      </c>
      <c r="F1262" s="38" t="str">
        <f>VLOOKUP(D1262,IMPORT_CLASE!$A$2:$B$45,2,FALSE)</f>
        <v>Bases, aceites y grasas lubricantes</v>
      </c>
      <c r="G1262" s="38" t="s">
        <v>75</v>
      </c>
      <c r="H1262" s="38" t="str">
        <f t="shared" si="40"/>
        <v>01/12/2022</v>
      </c>
    </row>
    <row r="1263" spans="1:8" ht="15">
      <c r="A1263" s="38">
        <v>2022</v>
      </c>
      <c r="B1263" s="38">
        <v>12</v>
      </c>
      <c r="C1263" s="38" t="s">
        <v>8</v>
      </c>
      <c r="D1263" s="8" t="str">
        <f t="shared" si="41"/>
        <v>Crudo</v>
      </c>
      <c r="E1263" s="38">
        <v>184837.06319999998</v>
      </c>
      <c r="F1263" s="38" t="str">
        <f>VLOOKUP(D1263,IMPORT_CLASE!$A$2:$B$45,2,FALSE)</f>
        <v>Petróleo</v>
      </c>
      <c r="G1263" s="38" t="s">
        <v>75</v>
      </c>
      <c r="H1263" s="38" t="str">
        <f t="shared" si="40"/>
        <v>01/12/2022</v>
      </c>
    </row>
    <row r="1264" spans="1:8" ht="30.75">
      <c r="A1264" s="38">
        <v>2022</v>
      </c>
      <c r="B1264" s="38">
        <v>12</v>
      </c>
      <c r="C1264" s="38" t="s">
        <v>55</v>
      </c>
      <c r="D1264" s="8" t="str">
        <f t="shared" si="41"/>
        <v>Diesel Ultra Bajo en Azufre (ULSD)</v>
      </c>
      <c r="E1264" s="38">
        <v>233366.97457099997</v>
      </c>
      <c r="F1264" s="38" t="str">
        <f>VLOOKUP(D1264,IMPORT_CLASE!$A$2:$B$45,2,FALSE)</f>
        <v>Diesel 2/DB5</v>
      </c>
      <c r="G1264" s="38" t="s">
        <v>75</v>
      </c>
      <c r="H1264" s="38" t="str">
        <f t="shared" si="40"/>
        <v>01/12/2022</v>
      </c>
    </row>
    <row r="1265" spans="1:8" ht="15">
      <c r="A1265" s="38">
        <v>2022</v>
      </c>
      <c r="B1265" s="38">
        <v>12</v>
      </c>
      <c r="C1265" s="38" t="s">
        <v>25</v>
      </c>
      <c r="D1265" s="8" t="str">
        <f t="shared" si="41"/>
        <v>Bases Lubricantes</v>
      </c>
      <c r="E1265" s="38">
        <v>11379.184899000002</v>
      </c>
      <c r="F1265" s="38" t="str">
        <f>VLOOKUP(D1265,IMPORT_CLASE!$A$2:$B$45,2,FALSE)</f>
        <v>Bases, aceites y grasas lubricantes</v>
      </c>
      <c r="G1265" s="38" t="s">
        <v>75</v>
      </c>
      <c r="H1265" s="38" t="str">
        <f t="shared" si="40"/>
        <v>01/12/2022</v>
      </c>
    </row>
    <row r="1266" spans="1:8" ht="15">
      <c r="A1266" s="38">
        <v>2022</v>
      </c>
      <c r="B1266" s="38">
        <v>12</v>
      </c>
      <c r="C1266" s="38" t="s">
        <v>62</v>
      </c>
      <c r="D1266" s="8" t="str">
        <f t="shared" si="41"/>
        <v>Etileno</v>
      </c>
      <c r="E1266" s="38">
        <v>5.5103650000000002</v>
      </c>
      <c r="F1266" s="38" t="str">
        <f>VLOOKUP(D1266,IMPORT_CLASE!$A$2:$B$45,2,FALSE)</f>
        <v>Otros</v>
      </c>
      <c r="G1266" s="38" t="s">
        <v>75</v>
      </c>
      <c r="H1266" s="38" t="str">
        <f t="shared" si="40"/>
        <v>01/12/2022</v>
      </c>
    </row>
    <row r="1267" spans="1:8" ht="15">
      <c r="A1267" s="38">
        <v>2023</v>
      </c>
      <c r="B1267" s="38">
        <v>1</v>
      </c>
      <c r="C1267" s="38" t="s">
        <v>106</v>
      </c>
      <c r="D1267" s="8" t="str">
        <f t="shared" si="41"/>
        <v>GLP (Mezcla)</v>
      </c>
      <c r="E1267" s="38">
        <v>0.74053606469002697</v>
      </c>
      <c r="F1267" s="38" t="str">
        <f>VLOOKUP(D1267,IMPORT_CLASE!$A$2:$B$45,2,FALSE)</f>
        <v>GLP/Propano/Butano</v>
      </c>
      <c r="G1267" s="38" t="s">
        <v>75</v>
      </c>
      <c r="H1267" s="38" t="str">
        <f t="shared" ref="H1267:H1281" si="42">"01/"&amp;B1267&amp;"/"&amp;A1267</f>
        <v>01/1/2023</v>
      </c>
    </row>
    <row r="1268" spans="1:8" ht="15">
      <c r="A1268" s="38">
        <v>2023</v>
      </c>
      <c r="B1268" s="38">
        <v>1</v>
      </c>
      <c r="C1268" s="38" t="s">
        <v>13</v>
      </c>
      <c r="D1268" s="8" t="str">
        <f t="shared" si="41"/>
        <v>Propano</v>
      </c>
      <c r="E1268" s="38">
        <v>116.418638295897</v>
      </c>
      <c r="F1268" s="38" t="str">
        <f>VLOOKUP(D1268,IMPORT_CLASE!$A$2:$B$45,2,FALSE)</f>
        <v>GLP/Propano/Butano</v>
      </c>
      <c r="G1268" s="38" t="s">
        <v>75</v>
      </c>
      <c r="H1268" s="38" t="str">
        <f t="shared" si="42"/>
        <v>01/1/2023</v>
      </c>
    </row>
    <row r="1269" spans="1:8" ht="15">
      <c r="A1269" s="38">
        <v>2023</v>
      </c>
      <c r="B1269" s="38">
        <v>1</v>
      </c>
      <c r="C1269" s="38" t="s">
        <v>12</v>
      </c>
      <c r="D1269" s="8" t="str">
        <f t="shared" si="41"/>
        <v>Butano</v>
      </c>
      <c r="E1269" s="38">
        <v>57.481659391434569</v>
      </c>
      <c r="F1269" s="38" t="str">
        <f>VLOOKUP(D1269,IMPORT_CLASE!$A$2:$B$45,2,FALSE)</f>
        <v>GLP/Propano/Butano</v>
      </c>
      <c r="G1269" s="38" t="s">
        <v>75</v>
      </c>
      <c r="H1269" s="38" t="str">
        <f t="shared" si="42"/>
        <v>01/1/2023</v>
      </c>
    </row>
    <row r="1270" spans="1:8" ht="15">
      <c r="A1270" s="38">
        <v>2023</v>
      </c>
      <c r="B1270" s="38">
        <v>1</v>
      </c>
      <c r="C1270" s="38" t="s">
        <v>97</v>
      </c>
      <c r="D1270" s="8" t="str">
        <f t="shared" si="41"/>
        <v>Diesel B5 Bajo Azufre</v>
      </c>
      <c r="E1270" s="38">
        <v>1613.4447918401008</v>
      </c>
      <c r="F1270" s="38" t="str">
        <f>VLOOKUP(D1270,IMPORT_CLASE!$A$2:$B$45,2,FALSE)</f>
        <v>Diesel 2/DB5</v>
      </c>
      <c r="G1270" s="38" t="s">
        <v>75</v>
      </c>
      <c r="H1270" s="38" t="str">
        <f t="shared" si="42"/>
        <v>01/1/2023</v>
      </c>
    </row>
    <row r="1271" spans="1:8" ht="15">
      <c r="A1271" s="38">
        <v>2023</v>
      </c>
      <c r="B1271" s="38">
        <v>1</v>
      </c>
      <c r="C1271" s="38" t="s">
        <v>64</v>
      </c>
      <c r="D1271" s="8" t="str">
        <f t="shared" si="41"/>
        <v>Turbo A-1</v>
      </c>
      <c r="E1271" s="38">
        <v>113.73965464</v>
      </c>
      <c r="F1271" s="38" t="str">
        <f>VLOOKUP(D1271,IMPORT_CLASE!$A$2:$B$45,2,FALSE)</f>
        <v>Keroturbo</v>
      </c>
      <c r="G1271" s="38" t="s">
        <v>75</v>
      </c>
      <c r="H1271" s="38" t="str">
        <f t="shared" si="42"/>
        <v>01/1/2023</v>
      </c>
    </row>
    <row r="1272" spans="1:8" ht="15">
      <c r="A1272" s="38">
        <v>2023</v>
      </c>
      <c r="B1272" s="38">
        <v>1</v>
      </c>
      <c r="C1272" s="38" t="s">
        <v>99</v>
      </c>
      <c r="D1272" s="8" t="str">
        <f t="shared" si="41"/>
        <v>Gasolina 90</v>
      </c>
      <c r="E1272" s="38">
        <v>49.38006825636419</v>
      </c>
      <c r="F1272" s="38" t="str">
        <f>VLOOKUP(D1272,IMPORT_CLASE!$A$2:$B$45,2,FALSE)</f>
        <v>Gasolinas/Nafta</v>
      </c>
      <c r="G1272" s="38" t="s">
        <v>75</v>
      </c>
      <c r="H1272" s="38" t="str">
        <f t="shared" si="42"/>
        <v>01/1/2023</v>
      </c>
    </row>
    <row r="1273" spans="1:8" ht="15">
      <c r="A1273" s="38">
        <v>2023</v>
      </c>
      <c r="B1273" s="38">
        <v>1</v>
      </c>
      <c r="C1273" s="38" t="s">
        <v>102</v>
      </c>
      <c r="D1273" s="8" t="str">
        <f t="shared" si="41"/>
        <v>Gasolina 95</v>
      </c>
      <c r="E1273" s="38">
        <v>96.839347359808343</v>
      </c>
      <c r="F1273" s="38" t="str">
        <f>VLOOKUP(D1273,IMPORT_CLASE!$A$2:$B$45,2,FALSE)</f>
        <v>Gasolinas/Nafta</v>
      </c>
      <c r="G1273" s="38" t="s">
        <v>75</v>
      </c>
      <c r="H1273" s="38" t="str">
        <f t="shared" si="42"/>
        <v>01/1/2023</v>
      </c>
    </row>
    <row r="1274" spans="1:8" ht="15">
      <c r="A1274" s="38">
        <v>2023</v>
      </c>
      <c r="B1274" s="38">
        <v>1</v>
      </c>
      <c r="C1274" s="38" t="s">
        <v>53</v>
      </c>
      <c r="D1274" s="8" t="str">
        <f t="shared" si="41"/>
        <v>Solventes</v>
      </c>
      <c r="E1274" s="38">
        <v>4.1072922348434862</v>
      </c>
      <c r="F1274" s="38" t="str">
        <f>VLOOKUP(D1274,IMPORT_CLASE!$A$2:$B$45,2,FALSE)</f>
        <v>Otros</v>
      </c>
      <c r="G1274" s="38" t="s">
        <v>75</v>
      </c>
      <c r="H1274" s="38" t="str">
        <f t="shared" si="42"/>
        <v>01/1/2023</v>
      </c>
    </row>
    <row r="1275" spans="1:8" ht="15">
      <c r="A1275" s="38">
        <v>2023</v>
      </c>
      <c r="B1275" s="38">
        <v>1</v>
      </c>
      <c r="C1275" s="38" t="s">
        <v>26</v>
      </c>
      <c r="D1275" s="8" t="str">
        <f t="shared" si="41"/>
        <v>Aceites Lubricantes</v>
      </c>
      <c r="E1275" s="38">
        <v>25.801144881744968</v>
      </c>
      <c r="F1275" s="38" t="str">
        <f>VLOOKUP(D1275,IMPORT_CLASE!$A$2:$B$45,2,FALSE)</f>
        <v>Bases, aceites y grasas lubricantes</v>
      </c>
      <c r="G1275" s="38" t="s">
        <v>75</v>
      </c>
      <c r="H1275" s="38" t="str">
        <f t="shared" si="42"/>
        <v>01/1/2023</v>
      </c>
    </row>
    <row r="1276" spans="1:8" ht="15">
      <c r="A1276" s="38">
        <v>2023</v>
      </c>
      <c r="B1276" s="38">
        <v>1</v>
      </c>
      <c r="C1276" s="38" t="s">
        <v>27</v>
      </c>
      <c r="D1276" s="8" t="str">
        <f t="shared" si="41"/>
        <v>Grasas Lubricantes</v>
      </c>
      <c r="E1276" s="38">
        <v>1.6480072377338129</v>
      </c>
      <c r="F1276" s="38" t="str">
        <f>VLOOKUP(D1276,IMPORT_CLASE!$A$2:$B$45,2,FALSE)</f>
        <v>Bases, aceites y grasas lubricantes</v>
      </c>
      <c r="G1276" s="38" t="s">
        <v>75</v>
      </c>
      <c r="H1276" s="38" t="str">
        <f t="shared" si="42"/>
        <v>01/1/2023</v>
      </c>
    </row>
    <row r="1277" spans="1:8" ht="15">
      <c r="A1277" s="38">
        <v>2023</v>
      </c>
      <c r="B1277" s="38">
        <v>1</v>
      </c>
      <c r="C1277" s="38" t="s">
        <v>8</v>
      </c>
      <c r="D1277" s="8" t="str">
        <f t="shared" si="41"/>
        <v>Crudo</v>
      </c>
      <c r="E1277" s="38">
        <v>3274.7691902103061</v>
      </c>
      <c r="F1277" s="38" t="str">
        <f>VLOOKUP(D1277,IMPORT_CLASE!$A$2:$B$45,2,FALSE)</f>
        <v>Petróleo</v>
      </c>
      <c r="G1277" s="38" t="s">
        <v>75</v>
      </c>
      <c r="H1277" s="38" t="str">
        <f t="shared" si="42"/>
        <v>01/1/2023</v>
      </c>
    </row>
    <row r="1278" spans="1:8" ht="15">
      <c r="A1278" s="38">
        <v>2023</v>
      </c>
      <c r="B1278" s="38">
        <v>1</v>
      </c>
      <c r="C1278" s="38" t="s">
        <v>54</v>
      </c>
      <c r="D1278" s="8" t="str">
        <f t="shared" si="41"/>
        <v>Nafta Craqueada</v>
      </c>
      <c r="E1278" s="38">
        <v>295.38713791015277</v>
      </c>
      <c r="F1278" s="38" t="str">
        <f>VLOOKUP(D1278,IMPORT_CLASE!$A$2:$B$45,2,FALSE)</f>
        <v>Gasolinas/Nafta</v>
      </c>
      <c r="G1278" s="38" t="s">
        <v>75</v>
      </c>
      <c r="H1278" s="38" t="str">
        <f t="shared" si="42"/>
        <v>01/1/2023</v>
      </c>
    </row>
    <row r="1279" spans="1:8" ht="30.75">
      <c r="A1279" s="38">
        <v>2023</v>
      </c>
      <c r="B1279" s="38">
        <v>1</v>
      </c>
      <c r="C1279" s="38" t="s">
        <v>55</v>
      </c>
      <c r="D1279" s="8" t="str">
        <f t="shared" si="41"/>
        <v>Diesel Ultra Bajo en Azufre (ULSD)</v>
      </c>
      <c r="E1279" s="38">
        <v>1293.5019974206825</v>
      </c>
      <c r="F1279" s="38" t="str">
        <f>VLOOKUP(D1279,IMPORT_CLASE!$A$2:$B$45,2,FALSE)</f>
        <v>Diesel 2/DB5</v>
      </c>
      <c r="G1279" s="38" t="s">
        <v>75</v>
      </c>
      <c r="H1279" s="38" t="str">
        <f t="shared" si="42"/>
        <v>01/1/2023</v>
      </c>
    </row>
    <row r="1280" spans="1:8" ht="15">
      <c r="A1280" s="38">
        <v>2023</v>
      </c>
      <c r="B1280" s="38">
        <v>1</v>
      </c>
      <c r="C1280" s="38" t="s">
        <v>25</v>
      </c>
      <c r="D1280" s="8" t="str">
        <f t="shared" si="41"/>
        <v>Bases Lubricantes</v>
      </c>
      <c r="E1280" s="38">
        <v>29.585921928705243</v>
      </c>
      <c r="F1280" s="38" t="str">
        <f>VLOOKUP(D1280,IMPORT_CLASE!$A$2:$B$45,2,FALSE)</f>
        <v>Bases, aceites y grasas lubricantes</v>
      </c>
      <c r="G1280" s="38" t="s">
        <v>75</v>
      </c>
      <c r="H1280" s="38" t="str">
        <f t="shared" si="42"/>
        <v>01/1/2023</v>
      </c>
    </row>
    <row r="1281" spans="1:8" ht="30.75">
      <c r="A1281" s="38">
        <v>2023</v>
      </c>
      <c r="B1281" s="38">
        <v>1</v>
      </c>
      <c r="C1281" s="38" t="s">
        <v>56</v>
      </c>
      <c r="D1281" s="8" t="str">
        <f t="shared" si="41"/>
        <v>Gasolina obtenido por blending (HOGBS)</v>
      </c>
      <c r="E1281" s="38">
        <v>65.488120124348612</v>
      </c>
      <c r="F1281" s="38" t="str">
        <f>VLOOKUP(D1281,IMPORT_CLASE!$A$2:$B$45,2,FALSE)</f>
        <v>Gasolinas/Nafta</v>
      </c>
      <c r="G1281" s="38" t="s">
        <v>75</v>
      </c>
      <c r="H1281" s="38" t="str">
        <f t="shared" si="42"/>
        <v>01/1/2023</v>
      </c>
    </row>
    <row r="1282" spans="1:8" ht="15">
      <c r="A1282" s="38">
        <v>2023</v>
      </c>
      <c r="B1282" s="38">
        <v>2</v>
      </c>
      <c r="C1282" s="46" t="s">
        <v>106</v>
      </c>
      <c r="D1282" s="8" t="str">
        <f t="shared" si="41"/>
        <v>GLP (Mezcla)</v>
      </c>
      <c r="E1282" s="38">
        <v>43.069166113447146</v>
      </c>
      <c r="F1282" s="38" t="str">
        <f>VLOOKUP(D1282,IMPORT_CLASE!$A$2:$B$45,2,FALSE)</f>
        <v>GLP/Propano/Butano</v>
      </c>
      <c r="G1282" s="38" t="s">
        <v>75</v>
      </c>
      <c r="H1282" s="38" t="str">
        <f t="shared" ref="H1282:H1301" si="43">"01/"&amp;B1282&amp;"/"&amp;A1282</f>
        <v>01/2/2023</v>
      </c>
    </row>
    <row r="1283" spans="1:8" ht="15">
      <c r="A1283" s="38">
        <v>2023</v>
      </c>
      <c r="B1283" s="38">
        <v>2</v>
      </c>
      <c r="C1283" s="46" t="s">
        <v>13</v>
      </c>
      <c r="D1283" s="8" t="str">
        <f t="shared" si="41"/>
        <v>Propano</v>
      </c>
      <c r="E1283" s="38">
        <v>206.77111916861338</v>
      </c>
      <c r="F1283" s="38" t="str">
        <f>VLOOKUP(D1283,IMPORT_CLASE!$A$2:$B$45,2,FALSE)</f>
        <v>GLP/Propano/Butano</v>
      </c>
      <c r="G1283" s="38" t="s">
        <v>75</v>
      </c>
      <c r="H1283" s="38" t="str">
        <f t="shared" si="43"/>
        <v>01/2/2023</v>
      </c>
    </row>
    <row r="1284" spans="1:8" ht="15">
      <c r="A1284" s="38">
        <v>2023</v>
      </c>
      <c r="B1284" s="38">
        <v>2</v>
      </c>
      <c r="C1284" s="46" t="s">
        <v>12</v>
      </c>
      <c r="D1284" s="8" t="str">
        <f t="shared" si="41"/>
        <v>Butano</v>
      </c>
      <c r="E1284" s="38">
        <v>59.147580715423786</v>
      </c>
      <c r="F1284" s="38" t="str">
        <f>VLOOKUP(D1284,IMPORT_CLASE!$A$2:$B$45,2,FALSE)</f>
        <v>GLP/Propano/Butano</v>
      </c>
      <c r="G1284" s="38" t="s">
        <v>75</v>
      </c>
      <c r="H1284" s="38" t="str">
        <f t="shared" si="43"/>
        <v>01/2/2023</v>
      </c>
    </row>
    <row r="1285" spans="1:8" ht="15">
      <c r="A1285" s="38">
        <v>2023</v>
      </c>
      <c r="B1285" s="38">
        <v>2</v>
      </c>
      <c r="C1285" s="47" t="s">
        <v>97</v>
      </c>
      <c r="D1285" s="8" t="str">
        <f t="shared" si="41"/>
        <v>Diesel B5 Bajo Azufre</v>
      </c>
      <c r="E1285" s="38">
        <v>1126.376871998058</v>
      </c>
      <c r="F1285" s="38" t="str">
        <f>VLOOKUP(D1285,IMPORT_CLASE!$A$2:$B$45,2,FALSE)</f>
        <v>Diesel 2/DB5</v>
      </c>
      <c r="G1285" s="38" t="s">
        <v>75</v>
      </c>
      <c r="H1285" s="38" t="str">
        <f t="shared" si="43"/>
        <v>01/2/2023</v>
      </c>
    </row>
    <row r="1286" spans="1:8" ht="15">
      <c r="A1286" s="38">
        <v>2023</v>
      </c>
      <c r="B1286" s="38">
        <v>2</v>
      </c>
      <c r="C1286" s="47" t="s">
        <v>64</v>
      </c>
      <c r="D1286" s="8" t="str">
        <f t="shared" si="41"/>
        <v>Turbo A-1</v>
      </c>
      <c r="E1286" s="38">
        <v>205.16126337000003</v>
      </c>
      <c r="F1286" s="38" t="str">
        <f>VLOOKUP(D1286,IMPORT_CLASE!$A$2:$B$45,2,FALSE)</f>
        <v>Keroturbo</v>
      </c>
      <c r="G1286" s="38" t="s">
        <v>75</v>
      </c>
      <c r="H1286" s="38" t="str">
        <f t="shared" si="43"/>
        <v>01/2/2023</v>
      </c>
    </row>
    <row r="1287" spans="1:8" ht="15">
      <c r="A1287" s="38">
        <v>2023</v>
      </c>
      <c r="B1287" s="38">
        <v>2</v>
      </c>
      <c r="C1287" s="46" t="s">
        <v>99</v>
      </c>
      <c r="D1287" s="8" t="str">
        <f t="shared" si="41"/>
        <v>Gasolina 90</v>
      </c>
      <c r="E1287" s="38">
        <v>363.83720450050919</v>
      </c>
      <c r="F1287" s="38" t="str">
        <f>VLOOKUP(D1287,IMPORT_CLASE!$A$2:$B$45,2,FALSE)</f>
        <v>Gasolinas/Nafta</v>
      </c>
      <c r="G1287" s="38" t="s">
        <v>75</v>
      </c>
      <c r="H1287" s="38" t="str">
        <f t="shared" si="43"/>
        <v>01/2/2023</v>
      </c>
    </row>
    <row r="1288" spans="1:8" ht="15">
      <c r="A1288" s="38">
        <v>2023</v>
      </c>
      <c r="B1288" s="38">
        <v>2</v>
      </c>
      <c r="C1288" s="46" t="s">
        <v>100</v>
      </c>
      <c r="D1288" s="8" t="str">
        <f t="shared" si="41"/>
        <v>Gasolina 97</v>
      </c>
      <c r="E1288" s="38">
        <v>15.220524141479485</v>
      </c>
      <c r="F1288" s="38" t="str">
        <f>VLOOKUP(D1288,IMPORT_CLASE!$A$2:$B$45,2,FALSE)</f>
        <v>Gasolinas/Nafta</v>
      </c>
      <c r="G1288" s="38" t="s">
        <v>75</v>
      </c>
      <c r="H1288" s="38" t="str">
        <f t="shared" si="43"/>
        <v>01/2/2023</v>
      </c>
    </row>
    <row r="1289" spans="1:8" ht="15">
      <c r="A1289" s="38">
        <v>2023</v>
      </c>
      <c r="B1289" s="38">
        <v>2</v>
      </c>
      <c r="C1289" s="46" t="s">
        <v>102</v>
      </c>
      <c r="D1289" s="8" t="str">
        <f t="shared" si="41"/>
        <v>Gasolina 95</v>
      </c>
      <c r="E1289" s="38">
        <v>219.12732734663075</v>
      </c>
      <c r="F1289" s="38" t="str">
        <f>VLOOKUP(D1289,IMPORT_CLASE!$A$2:$B$45,2,FALSE)</f>
        <v>Gasolinas/Nafta</v>
      </c>
      <c r="G1289" s="38" t="s">
        <v>75</v>
      </c>
      <c r="H1289" s="38" t="str">
        <f t="shared" si="43"/>
        <v>01/2/2023</v>
      </c>
    </row>
    <row r="1290" spans="1:8" ht="15">
      <c r="A1290" s="38">
        <v>2023</v>
      </c>
      <c r="B1290" s="38">
        <v>2</v>
      </c>
      <c r="C1290" s="46" t="s">
        <v>53</v>
      </c>
      <c r="D1290" s="8" t="str">
        <f t="shared" si="41"/>
        <v>Solventes</v>
      </c>
      <c r="E1290" s="38">
        <v>11.275651841982151</v>
      </c>
      <c r="F1290" s="38" t="str">
        <f>VLOOKUP(D1290,IMPORT_CLASE!$A$2:$B$45,2,FALSE)</f>
        <v>Otros</v>
      </c>
      <c r="G1290" s="38" t="s">
        <v>75</v>
      </c>
      <c r="H1290" s="38" t="str">
        <f t="shared" si="43"/>
        <v>01/2/2023</v>
      </c>
    </row>
    <row r="1291" spans="1:8" ht="15">
      <c r="A1291" s="38">
        <v>2023</v>
      </c>
      <c r="B1291" s="38">
        <v>2</v>
      </c>
      <c r="C1291" s="46" t="s">
        <v>26</v>
      </c>
      <c r="D1291" s="8" t="str">
        <f t="shared" si="41"/>
        <v>Aceites Lubricantes</v>
      </c>
      <c r="E1291" s="38">
        <v>34.89035355058494</v>
      </c>
      <c r="F1291" s="38" t="str">
        <f>VLOOKUP(D1291,IMPORT_CLASE!$A$2:$B$45,2,FALSE)</f>
        <v>Bases, aceites y grasas lubricantes</v>
      </c>
      <c r="G1291" s="38" t="s">
        <v>75</v>
      </c>
      <c r="H1291" s="38" t="str">
        <f t="shared" si="43"/>
        <v>01/2/2023</v>
      </c>
    </row>
    <row r="1292" spans="1:8" ht="15">
      <c r="A1292" s="38">
        <v>2023</v>
      </c>
      <c r="B1292" s="38">
        <v>2</v>
      </c>
      <c r="C1292" s="46" t="s">
        <v>27</v>
      </c>
      <c r="D1292" s="8" t="str">
        <f t="shared" si="41"/>
        <v>Grasas Lubricantes</v>
      </c>
      <c r="E1292" s="38">
        <v>2.1398315037032645</v>
      </c>
      <c r="F1292" s="38" t="str">
        <f>VLOOKUP(D1292,IMPORT_CLASE!$A$2:$B$45,2,FALSE)</f>
        <v>Bases, aceites y grasas lubricantes</v>
      </c>
      <c r="G1292" s="38" t="s">
        <v>75</v>
      </c>
      <c r="H1292" s="38" t="str">
        <f t="shared" si="43"/>
        <v>01/2/2023</v>
      </c>
    </row>
    <row r="1293" spans="1:8" ht="15">
      <c r="A1293" s="38">
        <v>2023</v>
      </c>
      <c r="B1293" s="38">
        <v>2</v>
      </c>
      <c r="C1293" s="46" t="s">
        <v>63</v>
      </c>
      <c r="D1293" s="8" t="str">
        <f t="shared" si="41"/>
        <v>Gasolina 84</v>
      </c>
      <c r="E1293" s="38">
        <v>43.821902035100322</v>
      </c>
      <c r="F1293" s="38" t="str">
        <f>VLOOKUP(D1293,IMPORT_CLASE!$A$2:$B$45,2,FALSE)</f>
        <v>Gasolinas/Nafta</v>
      </c>
      <c r="G1293" s="38" t="s">
        <v>75</v>
      </c>
      <c r="H1293" s="38" t="str">
        <f t="shared" si="43"/>
        <v>01/2/2023</v>
      </c>
    </row>
    <row r="1294" spans="1:8" ht="15">
      <c r="A1294" s="38">
        <v>2023</v>
      </c>
      <c r="B1294" s="38">
        <v>2</v>
      </c>
      <c r="C1294" s="23" t="s">
        <v>8</v>
      </c>
      <c r="D1294" s="8" t="str">
        <f t="shared" si="41"/>
        <v>Crudo</v>
      </c>
      <c r="E1294" s="38">
        <v>3238.7737425274581</v>
      </c>
      <c r="F1294" s="38" t="str">
        <f>VLOOKUP(D1294,IMPORT_CLASE!$A$2:$B$45,2,FALSE)</f>
        <v>Petróleo</v>
      </c>
      <c r="G1294" s="38" t="s">
        <v>75</v>
      </c>
      <c r="H1294" s="38" t="str">
        <f t="shared" si="43"/>
        <v>01/2/2023</v>
      </c>
    </row>
    <row r="1295" spans="1:8" ht="15">
      <c r="A1295" s="38">
        <v>2023</v>
      </c>
      <c r="B1295" s="38">
        <v>2</v>
      </c>
      <c r="C1295" s="23" t="s">
        <v>54</v>
      </c>
      <c r="D1295" s="8" t="str">
        <f t="shared" si="41"/>
        <v>Nafta Craqueada</v>
      </c>
      <c r="E1295" s="38">
        <v>267.20724846001798</v>
      </c>
      <c r="F1295" s="38" t="str">
        <f>VLOOKUP(D1295,IMPORT_CLASE!$A$2:$B$45,2,FALSE)</f>
        <v>Gasolinas/Nafta</v>
      </c>
      <c r="G1295" s="38" t="s">
        <v>75</v>
      </c>
      <c r="H1295" s="38" t="str">
        <f t="shared" si="43"/>
        <v>01/2/2023</v>
      </c>
    </row>
    <row r="1296" spans="1:8" ht="15">
      <c r="A1296" s="38">
        <v>2023</v>
      </c>
      <c r="B1296" s="38">
        <v>2</v>
      </c>
      <c r="C1296" s="48" t="s">
        <v>101</v>
      </c>
      <c r="D1296" s="8" t="str">
        <f t="shared" si="41"/>
        <v>Diesel 2 Bajo Azufre</v>
      </c>
      <c r="E1296" s="38">
        <v>10.568588929380054</v>
      </c>
      <c r="F1296" s="38" t="str">
        <f>VLOOKUP(D1296,IMPORT_CLASE!$A$2:$B$45,2,FALSE)</f>
        <v>Diesel 2/DB5</v>
      </c>
      <c r="G1296" s="38" t="s">
        <v>75</v>
      </c>
      <c r="H1296" s="38" t="str">
        <f t="shared" si="43"/>
        <v>01/2/2023</v>
      </c>
    </row>
    <row r="1297" spans="1:8" ht="30.75">
      <c r="A1297" s="38">
        <v>2023</v>
      </c>
      <c r="B1297" s="38">
        <v>2</v>
      </c>
      <c r="C1297" s="23" t="s">
        <v>55</v>
      </c>
      <c r="D1297" s="8" t="str">
        <f t="shared" si="41"/>
        <v>Diesel Ultra Bajo en Azufre (ULSD)</v>
      </c>
      <c r="E1297" s="38">
        <v>972.1752016763229</v>
      </c>
      <c r="F1297" s="38" t="str">
        <f>VLOOKUP(D1297,IMPORT_CLASE!$A$2:$B$45,2,FALSE)</f>
        <v>Diesel 2/DB5</v>
      </c>
      <c r="G1297" s="38" t="s">
        <v>75</v>
      </c>
      <c r="H1297" s="38" t="str">
        <f t="shared" si="43"/>
        <v>01/2/2023</v>
      </c>
    </row>
    <row r="1298" spans="1:8" ht="15">
      <c r="A1298" s="38">
        <v>2023</v>
      </c>
      <c r="B1298" s="38">
        <v>2</v>
      </c>
      <c r="C1298" s="23" t="s">
        <v>25</v>
      </c>
      <c r="D1298" s="8" t="str">
        <f t="shared" si="41"/>
        <v>Bases Lubricantes</v>
      </c>
      <c r="E1298" s="38">
        <v>76.141553633259761</v>
      </c>
      <c r="F1298" s="38" t="str">
        <f>VLOOKUP(D1298,IMPORT_CLASE!$A$2:$B$45,2,FALSE)</f>
        <v>Bases, aceites y grasas lubricantes</v>
      </c>
      <c r="G1298" s="38" t="s">
        <v>75</v>
      </c>
      <c r="H1298" s="38" t="str">
        <f t="shared" si="43"/>
        <v>01/2/2023</v>
      </c>
    </row>
    <row r="1299" spans="1:8" ht="15">
      <c r="A1299" s="38">
        <v>2023</v>
      </c>
      <c r="B1299" s="38">
        <v>2</v>
      </c>
      <c r="C1299" s="48" t="s">
        <v>62</v>
      </c>
      <c r="D1299" s="8" t="str">
        <f t="shared" si="41"/>
        <v>Etileno</v>
      </c>
      <c r="E1299" s="38">
        <v>1.1379729094938605E-3</v>
      </c>
      <c r="F1299" s="38" t="str">
        <f>VLOOKUP(D1299,IMPORT_CLASE!$A$2:$B$45,2,FALSE)</f>
        <v>Otros</v>
      </c>
      <c r="G1299" s="38" t="s">
        <v>75</v>
      </c>
      <c r="H1299" s="38" t="str">
        <f t="shared" si="43"/>
        <v>01/2/2023</v>
      </c>
    </row>
    <row r="1300" spans="1:8" ht="30.75">
      <c r="A1300" s="38">
        <v>2023</v>
      </c>
      <c r="B1300" s="38">
        <v>2</v>
      </c>
      <c r="C1300" s="48" t="s">
        <v>56</v>
      </c>
      <c r="D1300" s="8" t="str">
        <f t="shared" si="41"/>
        <v>Gasolina obtenido por blending (HOGBS)</v>
      </c>
      <c r="E1300" s="38">
        <v>64.718374025995814</v>
      </c>
      <c r="F1300" s="38" t="str">
        <f>VLOOKUP(D1300,IMPORT_CLASE!$A$2:$B$45,2,FALSE)</f>
        <v>Gasolinas/Nafta</v>
      </c>
      <c r="G1300" s="38" t="s">
        <v>75</v>
      </c>
      <c r="H1300" s="38" t="str">
        <f t="shared" si="43"/>
        <v>01/2/2023</v>
      </c>
    </row>
    <row r="1301" spans="1:8" ht="15">
      <c r="A1301" s="38">
        <v>2023</v>
      </c>
      <c r="B1301" s="38">
        <v>2</v>
      </c>
      <c r="C1301" s="48" t="s">
        <v>31</v>
      </c>
      <c r="D1301" s="8" t="str">
        <f t="shared" si="41"/>
        <v>Fuel Oil</v>
      </c>
      <c r="E1301" s="38">
        <v>122.31655708367776</v>
      </c>
      <c r="F1301" s="38" t="str">
        <f>VLOOKUP(D1301,IMPORT_CLASE!$A$2:$B$45,2,FALSE)</f>
        <v>Gasolinas/Nafta</v>
      </c>
      <c r="G1301" s="38" t="s">
        <v>75</v>
      </c>
      <c r="H1301" s="38" t="str">
        <f t="shared" si="43"/>
        <v>01/2/2023</v>
      </c>
    </row>
    <row r="1302" spans="1:8" ht="15">
      <c r="A1302" s="38">
        <v>2023</v>
      </c>
      <c r="B1302" s="38">
        <v>3</v>
      </c>
      <c r="C1302" s="38" t="s">
        <v>106</v>
      </c>
      <c r="D1302" s="8" t="str">
        <f t="shared" si="41"/>
        <v>GLP (Mezcla)</v>
      </c>
      <c r="E1302" s="38">
        <v>132.25186109038634</v>
      </c>
      <c r="F1302" s="38" t="str">
        <f>VLOOKUP(D1302,IMPORT_CLASE!$A$2:$B$45,2,FALSE)</f>
        <v>GLP/Propano/Butano</v>
      </c>
      <c r="G1302" s="38" t="s">
        <v>75</v>
      </c>
      <c r="H1302" s="38" t="str">
        <f t="shared" ref="H1302:H1318" si="44">"01/"&amp;B1302&amp;"/"&amp;A1302</f>
        <v>01/3/2023</v>
      </c>
    </row>
    <row r="1303" spans="1:8" ht="15">
      <c r="A1303" s="38">
        <v>2023</v>
      </c>
      <c r="B1303" s="38">
        <v>3</v>
      </c>
      <c r="C1303" s="38" t="s">
        <v>13</v>
      </c>
      <c r="D1303" s="8" t="str">
        <f t="shared" si="41"/>
        <v>Propano</v>
      </c>
      <c r="E1303" s="38">
        <v>117.03961259766398</v>
      </c>
      <c r="F1303" s="38" t="str">
        <f>VLOOKUP(D1303,IMPORT_CLASE!$A$2:$B$45,2,FALSE)</f>
        <v>GLP/Propano/Butano</v>
      </c>
      <c r="G1303" s="38" t="s">
        <v>75</v>
      </c>
      <c r="H1303" s="38" t="str">
        <f t="shared" si="44"/>
        <v>01/3/2023</v>
      </c>
    </row>
    <row r="1304" spans="1:8" ht="15">
      <c r="A1304" s="38">
        <v>2023</v>
      </c>
      <c r="B1304" s="38">
        <v>3</v>
      </c>
      <c r="C1304" s="38" t="s">
        <v>12</v>
      </c>
      <c r="D1304" s="8" t="str">
        <f t="shared" si="41"/>
        <v>Butano</v>
      </c>
      <c r="E1304" s="38">
        <v>53.464567708894883</v>
      </c>
      <c r="F1304" s="38" t="str">
        <f>VLOOKUP(D1304,IMPORT_CLASE!$A$2:$B$45,2,FALSE)</f>
        <v>GLP/Propano/Butano</v>
      </c>
      <c r="G1304" s="38" t="s">
        <v>75</v>
      </c>
      <c r="H1304" s="38" t="str">
        <f t="shared" si="44"/>
        <v>01/3/2023</v>
      </c>
    </row>
    <row r="1305" spans="1:8" ht="15">
      <c r="A1305" s="38">
        <v>2023</v>
      </c>
      <c r="B1305" s="38">
        <v>3</v>
      </c>
      <c r="C1305" s="38" t="s">
        <v>51</v>
      </c>
      <c r="D1305" s="8" t="str">
        <f t="shared" si="41"/>
        <v>Petroleo Industrial 6</v>
      </c>
      <c r="E1305" s="38">
        <v>3.1646840371368672</v>
      </c>
      <c r="F1305" s="38" t="str">
        <f>VLOOKUP(D1305,IMPORT_CLASE!$A$2:$B$45,2,FALSE)</f>
        <v>Residuales</v>
      </c>
      <c r="G1305" s="38" t="s">
        <v>75</v>
      </c>
      <c r="H1305" s="38" t="str">
        <f t="shared" si="44"/>
        <v>01/3/2023</v>
      </c>
    </row>
    <row r="1306" spans="1:8" ht="15">
      <c r="A1306" s="38">
        <v>2023</v>
      </c>
      <c r="B1306" s="38">
        <v>3</v>
      </c>
      <c r="C1306" s="38" t="s">
        <v>97</v>
      </c>
      <c r="D1306" s="8" t="str">
        <f t="shared" si="41"/>
        <v>Diesel B5 Bajo Azufre</v>
      </c>
      <c r="E1306" s="38">
        <v>593.10944172291988</v>
      </c>
      <c r="F1306" s="38" t="str">
        <f>VLOOKUP(D1306,IMPORT_CLASE!$A$2:$B$45,2,FALSE)</f>
        <v>Diesel 2/DB5</v>
      </c>
      <c r="G1306" s="38" t="s">
        <v>75</v>
      </c>
      <c r="H1306" s="38" t="str">
        <f t="shared" si="44"/>
        <v>01/3/2023</v>
      </c>
    </row>
    <row r="1307" spans="1:8" ht="15">
      <c r="A1307" s="38">
        <v>2023</v>
      </c>
      <c r="B1307" s="38">
        <v>3</v>
      </c>
      <c r="C1307" s="38" t="s">
        <v>64</v>
      </c>
      <c r="D1307" s="8" t="str">
        <f t="shared" si="41"/>
        <v>Turbo A-1</v>
      </c>
      <c r="E1307" s="38">
        <v>139.73249467000002</v>
      </c>
      <c r="F1307" s="38" t="str">
        <f>VLOOKUP(D1307,IMPORT_CLASE!$A$2:$B$45,2,FALSE)</f>
        <v>Keroturbo</v>
      </c>
      <c r="G1307" s="38" t="s">
        <v>75</v>
      </c>
      <c r="H1307" s="38" t="str">
        <f t="shared" si="44"/>
        <v>01/3/2023</v>
      </c>
    </row>
    <row r="1308" spans="1:8" ht="15">
      <c r="A1308" s="38">
        <v>2023</v>
      </c>
      <c r="B1308" s="38">
        <v>3</v>
      </c>
      <c r="C1308" s="38" t="s">
        <v>99</v>
      </c>
      <c r="D1308" s="8" t="str">
        <f t="shared" si="41"/>
        <v>Gasolina 90</v>
      </c>
      <c r="E1308" s="38">
        <v>166.72087174555259</v>
      </c>
      <c r="F1308" s="38" t="str">
        <f>VLOOKUP(D1308,IMPORT_CLASE!$A$2:$B$45,2,FALSE)</f>
        <v>Gasolinas/Nafta</v>
      </c>
      <c r="G1308" s="38" t="s">
        <v>75</v>
      </c>
      <c r="H1308" s="38" t="str">
        <f t="shared" si="44"/>
        <v>01/3/2023</v>
      </c>
    </row>
    <row r="1309" spans="1:8" ht="15">
      <c r="A1309" s="38">
        <v>2023</v>
      </c>
      <c r="B1309" s="38">
        <v>3</v>
      </c>
      <c r="C1309" s="38" t="s">
        <v>102</v>
      </c>
      <c r="D1309" s="8" t="str">
        <f t="shared" si="41"/>
        <v>Gasolina 95</v>
      </c>
      <c r="E1309" s="38">
        <v>118.20490464210843</v>
      </c>
      <c r="F1309" s="38" t="str">
        <f>VLOOKUP(D1309,IMPORT_CLASE!$A$2:$B$45,2,FALSE)</f>
        <v>Gasolinas/Nafta</v>
      </c>
      <c r="G1309" s="38" t="s">
        <v>75</v>
      </c>
      <c r="H1309" s="38" t="str">
        <f t="shared" si="44"/>
        <v>01/3/2023</v>
      </c>
    </row>
    <row r="1310" spans="1:8" ht="15">
      <c r="A1310" s="38">
        <v>2023</v>
      </c>
      <c r="B1310" s="38">
        <v>3</v>
      </c>
      <c r="C1310" s="38" t="s">
        <v>53</v>
      </c>
      <c r="D1310" s="8" t="str">
        <f t="shared" si="41"/>
        <v>Solventes</v>
      </c>
      <c r="E1310" s="38">
        <v>9.9557397790060502</v>
      </c>
      <c r="F1310" s="38" t="str">
        <f>VLOOKUP(D1310,IMPORT_CLASE!$A$2:$B$45,2,FALSE)</f>
        <v>Otros</v>
      </c>
      <c r="G1310" s="38" t="s">
        <v>75</v>
      </c>
      <c r="H1310" s="38" t="str">
        <f t="shared" si="44"/>
        <v>01/3/2023</v>
      </c>
    </row>
    <row r="1311" spans="1:8" ht="15">
      <c r="A1311" s="38">
        <v>2023</v>
      </c>
      <c r="B1311" s="38">
        <v>3</v>
      </c>
      <c r="C1311" s="38" t="s">
        <v>26</v>
      </c>
      <c r="D1311" s="8" t="str">
        <f t="shared" si="41"/>
        <v>Aceites Lubricantes</v>
      </c>
      <c r="E1311" s="38">
        <v>58.283696913521361</v>
      </c>
      <c r="F1311" s="38" t="str">
        <f>VLOOKUP(D1311,IMPORT_CLASE!$A$2:$B$45,2,FALSE)</f>
        <v>Bases, aceites y grasas lubricantes</v>
      </c>
      <c r="G1311" s="38" t="s">
        <v>75</v>
      </c>
      <c r="H1311" s="38" t="str">
        <f t="shared" si="44"/>
        <v>01/3/2023</v>
      </c>
    </row>
    <row r="1312" spans="1:8" ht="15">
      <c r="A1312" s="38">
        <v>2023</v>
      </c>
      <c r="B1312" s="38">
        <v>3</v>
      </c>
      <c r="C1312" s="38" t="s">
        <v>27</v>
      </c>
      <c r="D1312" s="8" t="str">
        <f t="shared" si="41"/>
        <v>Grasas Lubricantes</v>
      </c>
      <c r="E1312" s="38">
        <v>3.1962215297630432</v>
      </c>
      <c r="F1312" s="38" t="str">
        <f>VLOOKUP(D1312,IMPORT_CLASE!$A$2:$B$45,2,FALSE)</f>
        <v>Bases, aceites y grasas lubricantes</v>
      </c>
      <c r="G1312" s="38" t="s">
        <v>75</v>
      </c>
      <c r="H1312" s="38" t="str">
        <f t="shared" si="44"/>
        <v>01/3/2023</v>
      </c>
    </row>
    <row r="1313" spans="1:8" ht="15">
      <c r="A1313" s="38">
        <v>2023</v>
      </c>
      <c r="B1313" s="38">
        <v>3</v>
      </c>
      <c r="C1313" s="38" t="s">
        <v>8</v>
      </c>
      <c r="D1313" s="8" t="str">
        <f t="shared" si="41"/>
        <v>Crudo</v>
      </c>
      <c r="E1313" s="38">
        <v>4608.4882353199919</v>
      </c>
      <c r="F1313" s="38" t="str">
        <f>VLOOKUP(D1313,IMPORT_CLASE!$A$2:$B$45,2,FALSE)</f>
        <v>Petróleo</v>
      </c>
      <c r="G1313" s="38" t="s">
        <v>75</v>
      </c>
      <c r="H1313" s="38" t="str">
        <f t="shared" si="44"/>
        <v>01/3/2023</v>
      </c>
    </row>
    <row r="1314" spans="1:8" ht="15">
      <c r="A1314" s="38">
        <v>2023</v>
      </c>
      <c r="B1314" s="38">
        <v>3</v>
      </c>
      <c r="C1314" s="38" t="s">
        <v>54</v>
      </c>
      <c r="D1314" s="8" t="str">
        <f t="shared" si="41"/>
        <v>Nafta Craqueada</v>
      </c>
      <c r="E1314" s="38">
        <v>271.35548464905662</v>
      </c>
      <c r="F1314" s="38" t="str">
        <f>VLOOKUP(D1314,IMPORT_CLASE!$A$2:$B$45,2,FALSE)</f>
        <v>Gasolinas/Nafta</v>
      </c>
      <c r="G1314" s="38" t="s">
        <v>75</v>
      </c>
      <c r="H1314" s="38" t="str">
        <f t="shared" si="44"/>
        <v>01/3/2023</v>
      </c>
    </row>
    <row r="1315" spans="1:8" ht="15">
      <c r="A1315" s="38">
        <v>2023</v>
      </c>
      <c r="B1315" s="38">
        <v>3</v>
      </c>
      <c r="C1315" s="38" t="s">
        <v>101</v>
      </c>
      <c r="D1315" s="8" t="str">
        <f t="shared" si="41"/>
        <v>Diesel 2 Bajo Azufre</v>
      </c>
      <c r="E1315" s="38">
        <v>0.63295263084755915</v>
      </c>
      <c r="F1315" s="38" t="str">
        <f>VLOOKUP(D1315,IMPORT_CLASE!$A$2:$B$45,2,FALSE)</f>
        <v>Diesel 2/DB5</v>
      </c>
      <c r="G1315" s="38" t="s">
        <v>75</v>
      </c>
      <c r="H1315" s="38" t="str">
        <f t="shared" si="44"/>
        <v>01/3/2023</v>
      </c>
    </row>
    <row r="1316" spans="1:8" ht="30.75">
      <c r="A1316" s="38">
        <v>2023</v>
      </c>
      <c r="B1316" s="38">
        <v>3</v>
      </c>
      <c r="C1316" s="38" t="s">
        <v>55</v>
      </c>
      <c r="D1316" s="8" t="str">
        <f t="shared" si="41"/>
        <v>Diesel Ultra Bajo en Azufre (ULSD)</v>
      </c>
      <c r="E1316" s="38">
        <v>646.38464962887087</v>
      </c>
      <c r="F1316" s="38" t="str">
        <f>VLOOKUP(D1316,IMPORT_CLASE!$A$2:$B$45,2,FALSE)</f>
        <v>Diesel 2/DB5</v>
      </c>
      <c r="G1316" s="38" t="s">
        <v>75</v>
      </c>
      <c r="H1316" s="38" t="str">
        <f t="shared" si="44"/>
        <v>01/3/2023</v>
      </c>
    </row>
    <row r="1317" spans="1:8" ht="15">
      <c r="A1317" s="38">
        <v>2023</v>
      </c>
      <c r="B1317" s="38">
        <v>3</v>
      </c>
      <c r="C1317" s="38" t="s">
        <v>25</v>
      </c>
      <c r="D1317" s="8" t="str">
        <f t="shared" ref="D1317:D1318" si="45">TRIM(C1317)</f>
        <v>Bases Lubricantes</v>
      </c>
      <c r="E1317" s="38">
        <v>56.514251273858285</v>
      </c>
      <c r="F1317" s="38" t="str">
        <f>VLOOKUP(D1317,IMPORT_CLASE!$A$2:$B$45,2,FALSE)</f>
        <v>Bases, aceites y grasas lubricantes</v>
      </c>
      <c r="G1317" s="38" t="s">
        <v>75</v>
      </c>
      <c r="H1317" s="38" t="str">
        <f t="shared" si="44"/>
        <v>01/3/2023</v>
      </c>
    </row>
    <row r="1318" spans="1:8" ht="30.75">
      <c r="A1318" s="38">
        <v>2023</v>
      </c>
      <c r="B1318" s="38">
        <v>3</v>
      </c>
      <c r="C1318" s="38" t="s">
        <v>56</v>
      </c>
      <c r="D1318" s="8" t="str">
        <f t="shared" si="45"/>
        <v>Gasolina obtenido por blending (HOGBS)</v>
      </c>
      <c r="E1318" s="38">
        <v>65.801273521533403</v>
      </c>
      <c r="F1318" s="38" t="str">
        <f>VLOOKUP(D1318,IMPORT_CLASE!$A$2:$B$45,2,FALSE)</f>
        <v>Gasolinas/Nafta</v>
      </c>
      <c r="G1318" s="38" t="s">
        <v>75</v>
      </c>
      <c r="H1318" s="38" t="str">
        <f t="shared" si="44"/>
        <v>01/3/2023</v>
      </c>
    </row>
    <row r="1319" spans="1:8" ht="15">
      <c r="A1319" s="49">
        <v>2023</v>
      </c>
      <c r="B1319" s="50">
        <v>4</v>
      </c>
      <c r="C1319" s="24" t="s">
        <v>106</v>
      </c>
      <c r="D1319" s="26" t="str">
        <f>TRIM(C1319)</f>
        <v>GLP (Mezcla)</v>
      </c>
      <c r="E1319" s="24">
        <v>100.04</v>
      </c>
      <c r="F1319" s="50" t="str">
        <f>VLOOKUP(D1319,IMPORT_CLASE!$A$2:$B$45,2,FALSE)</f>
        <v>GLP/Propano/Butano</v>
      </c>
      <c r="G1319" s="38" t="s">
        <v>75</v>
      </c>
      <c r="H1319" s="51" t="str">
        <f>"01/"&amp;B1319&amp;"/"&amp;A1319</f>
        <v>01/4/2023</v>
      </c>
    </row>
    <row r="1320" spans="1:8" ht="15">
      <c r="A1320" s="49">
        <v>2023</v>
      </c>
      <c r="B1320" s="50">
        <v>4</v>
      </c>
      <c r="C1320" s="38" t="s">
        <v>13</v>
      </c>
      <c r="D1320" s="8" t="str">
        <f t="shared" ref="D1320:D1328" si="46">TRIM(C1320)</f>
        <v>Propano</v>
      </c>
      <c r="E1320" s="25">
        <v>230.3</v>
      </c>
      <c r="F1320" s="38" t="str">
        <f>VLOOKUP(D1320,IMPORT_CLASE!$A$2:$B$45,2,FALSE)</f>
        <v>GLP/Propano/Butano</v>
      </c>
      <c r="G1320" s="38" t="s">
        <v>75</v>
      </c>
      <c r="H1320" s="52" t="str">
        <f t="shared" ref="H1320:H1328" si="47">"01/"&amp;B1320&amp;"/"&amp;A1320</f>
        <v>01/4/2023</v>
      </c>
    </row>
    <row r="1321" spans="1:8" ht="15">
      <c r="A1321" s="49">
        <v>2023</v>
      </c>
      <c r="B1321" s="50">
        <v>4</v>
      </c>
      <c r="C1321" s="38" t="s">
        <v>12</v>
      </c>
      <c r="D1321" s="8" t="str">
        <f t="shared" si="46"/>
        <v>Butano</v>
      </c>
      <c r="E1321" s="25">
        <v>107.04</v>
      </c>
      <c r="F1321" s="38" t="str">
        <f>VLOOKUP(D1321,IMPORT_CLASE!$A$2:$B$45,2,FALSE)</f>
        <v>GLP/Propano/Butano</v>
      </c>
      <c r="G1321" s="38" t="s">
        <v>75</v>
      </c>
      <c r="H1321" s="52" t="str">
        <f t="shared" si="47"/>
        <v>01/4/2023</v>
      </c>
    </row>
    <row r="1322" spans="1:8" ht="14.25" customHeight="1">
      <c r="A1322" s="49">
        <v>2023</v>
      </c>
      <c r="B1322" s="50">
        <v>4</v>
      </c>
      <c r="C1322" s="38" t="s">
        <v>97</v>
      </c>
      <c r="D1322" s="8" t="str">
        <f t="shared" si="46"/>
        <v>Diesel B5 Bajo Azufre</v>
      </c>
      <c r="E1322" s="25">
        <v>868.04</v>
      </c>
      <c r="F1322" s="38" t="str">
        <f>VLOOKUP(D1322,IMPORT_CLASE!$A$2:$B$45,2,FALSE)</f>
        <v>Diesel 2/DB5</v>
      </c>
      <c r="G1322" s="38" t="s">
        <v>75</v>
      </c>
      <c r="H1322" s="52" t="str">
        <f t="shared" si="47"/>
        <v>01/4/2023</v>
      </c>
    </row>
    <row r="1323" spans="1:8" ht="14.25" customHeight="1">
      <c r="A1323" s="49">
        <v>2023</v>
      </c>
      <c r="B1323" s="50">
        <v>4</v>
      </c>
      <c r="C1323" s="38" t="s">
        <v>64</v>
      </c>
      <c r="D1323" s="8" t="str">
        <f t="shared" si="46"/>
        <v>Turbo A-1</v>
      </c>
      <c r="E1323" s="25">
        <v>165.72</v>
      </c>
      <c r="F1323" s="38" t="str">
        <f>VLOOKUP(D1323,IMPORT_CLASE!$A$2:$B$45,2,FALSE)</f>
        <v>Keroturbo</v>
      </c>
      <c r="G1323" s="38" t="s">
        <v>75</v>
      </c>
      <c r="H1323" s="52" t="str">
        <f t="shared" si="47"/>
        <v>01/4/2023</v>
      </c>
    </row>
    <row r="1324" spans="1:8" ht="14.25" customHeight="1">
      <c r="A1324" s="49">
        <v>2023</v>
      </c>
      <c r="B1324" s="50">
        <v>4</v>
      </c>
      <c r="C1324" s="38" t="s">
        <v>99</v>
      </c>
      <c r="D1324" s="8" t="str">
        <f t="shared" si="46"/>
        <v>Gasolina 90</v>
      </c>
      <c r="E1324" s="25">
        <v>92.43</v>
      </c>
      <c r="F1324" s="38" t="str">
        <f>VLOOKUP(D1324,IMPORT_CLASE!$A$2:$B$45,2,FALSE)</f>
        <v>Gasolinas/Nafta</v>
      </c>
      <c r="G1324" s="38" t="s">
        <v>75</v>
      </c>
      <c r="H1324" s="52" t="str">
        <f t="shared" si="47"/>
        <v>01/4/2023</v>
      </c>
    </row>
    <row r="1325" spans="1:8" ht="14.25" customHeight="1">
      <c r="A1325" s="49">
        <v>2023</v>
      </c>
      <c r="B1325" s="50">
        <v>4</v>
      </c>
      <c r="C1325" s="38" t="s">
        <v>102</v>
      </c>
      <c r="D1325" s="8" t="str">
        <f t="shared" si="46"/>
        <v>Gasolina 95</v>
      </c>
      <c r="E1325" s="25">
        <v>164.52</v>
      </c>
      <c r="F1325" s="38" t="str">
        <f>VLOOKUP(D1325,IMPORT_CLASE!$A$2:$B$45,2,FALSE)</f>
        <v>Gasolinas/Nafta</v>
      </c>
      <c r="G1325" s="38" t="s">
        <v>75</v>
      </c>
      <c r="H1325" s="52" t="str">
        <f t="shared" si="47"/>
        <v>01/4/2023</v>
      </c>
    </row>
    <row r="1326" spans="1:8" ht="14.25" customHeight="1">
      <c r="A1326" s="49">
        <v>2023</v>
      </c>
      <c r="B1326" s="50">
        <v>4</v>
      </c>
      <c r="C1326" s="38" t="s">
        <v>53</v>
      </c>
      <c r="D1326" s="8" t="str">
        <f t="shared" si="46"/>
        <v>Solventes</v>
      </c>
      <c r="E1326" s="25">
        <v>9.43</v>
      </c>
      <c r="F1326" s="38" t="str">
        <f>VLOOKUP(D1326,IMPORT_CLASE!$A$2:$B$45,2,FALSE)</f>
        <v>Otros</v>
      </c>
      <c r="G1326" s="38" t="s">
        <v>75</v>
      </c>
      <c r="H1326" s="52" t="str">
        <f t="shared" si="47"/>
        <v>01/4/2023</v>
      </c>
    </row>
    <row r="1327" spans="1:8" ht="14.25" customHeight="1">
      <c r="A1327" s="49">
        <v>2023</v>
      </c>
      <c r="B1327" s="50">
        <v>4</v>
      </c>
      <c r="C1327" s="38" t="s">
        <v>26</v>
      </c>
      <c r="D1327" s="8" t="str">
        <f t="shared" si="46"/>
        <v>Aceites Lubricantes</v>
      </c>
      <c r="E1327" s="25">
        <v>32.26</v>
      </c>
      <c r="F1327" s="38" t="str">
        <f>VLOOKUP(D1327,IMPORT_CLASE!$A$2:$B$45,2,FALSE)</f>
        <v>Bases, aceites y grasas lubricantes</v>
      </c>
      <c r="G1327" s="38" t="s">
        <v>75</v>
      </c>
      <c r="H1327" s="52" t="str">
        <f t="shared" si="47"/>
        <v>01/4/2023</v>
      </c>
    </row>
    <row r="1328" spans="1:8" ht="14.25" customHeight="1">
      <c r="A1328" s="49">
        <v>2023</v>
      </c>
      <c r="B1328" s="50">
        <v>4</v>
      </c>
      <c r="C1328" s="38" t="s">
        <v>27</v>
      </c>
      <c r="D1328" s="8" t="str">
        <f t="shared" si="46"/>
        <v>Grasas Lubricantes</v>
      </c>
      <c r="E1328" s="25">
        <v>1.7</v>
      </c>
      <c r="F1328" s="38" t="str">
        <f>VLOOKUP(D1328,IMPORT_CLASE!$A$2:$B$45,2,FALSE)</f>
        <v>Bases, aceites y grasas lubricantes</v>
      </c>
      <c r="G1328" s="38" t="s">
        <v>75</v>
      </c>
      <c r="H1328" s="52" t="str">
        <f t="shared" si="47"/>
        <v>01/4/2023</v>
      </c>
    </row>
    <row r="1329" spans="1:8" ht="14.25" customHeight="1">
      <c r="A1329" s="49">
        <v>2023</v>
      </c>
      <c r="B1329" s="50">
        <v>4</v>
      </c>
      <c r="C1329" s="38" t="s">
        <v>8</v>
      </c>
      <c r="D1329" s="8" t="str">
        <f t="shared" ref="D1329:D1335" si="48">TRIM(C1329)</f>
        <v>Crudo</v>
      </c>
      <c r="E1329" s="28">
        <v>1878.43</v>
      </c>
      <c r="F1329" s="38" t="str">
        <f>VLOOKUP(D1329,IMPORT_CLASE!$A$2:$B$45,2,FALSE)</f>
        <v>Petróleo</v>
      </c>
      <c r="G1329" s="38" t="s">
        <v>75</v>
      </c>
      <c r="H1329" s="52" t="str">
        <f t="shared" ref="H1329:H1335" si="49">"01/"&amp;B1329&amp;"/"&amp;A1329</f>
        <v>01/4/2023</v>
      </c>
    </row>
    <row r="1330" spans="1:8" ht="14.25" customHeight="1">
      <c r="A1330" s="49">
        <v>2023</v>
      </c>
      <c r="B1330" s="50">
        <v>4</v>
      </c>
      <c r="C1330" s="38" t="s">
        <v>54</v>
      </c>
      <c r="D1330" s="8" t="str">
        <f t="shared" si="48"/>
        <v>Nafta Craqueada</v>
      </c>
      <c r="E1330" s="27">
        <v>675.72</v>
      </c>
      <c r="F1330" s="38" t="str">
        <f>VLOOKUP(D1330,IMPORT_CLASE!$A$2:$B$45,2,FALSE)</f>
        <v>Gasolinas/Nafta</v>
      </c>
      <c r="G1330" s="38" t="s">
        <v>75</v>
      </c>
      <c r="H1330" s="52" t="str">
        <f t="shared" si="49"/>
        <v>01/4/2023</v>
      </c>
    </row>
    <row r="1331" spans="1:8" ht="14.25" customHeight="1">
      <c r="A1331" s="49">
        <v>2023</v>
      </c>
      <c r="B1331" s="50">
        <v>4</v>
      </c>
      <c r="C1331" s="38" t="s">
        <v>56</v>
      </c>
      <c r="D1331" s="8" t="str">
        <f t="shared" si="48"/>
        <v>Gasolina obtenido por blending (HOGBS)</v>
      </c>
      <c r="E1331" s="25">
        <v>169.77</v>
      </c>
      <c r="F1331" s="38" t="str">
        <f>VLOOKUP(D1331,IMPORT_CLASE!$A$2:$B$45,2,FALSE)</f>
        <v>Gasolinas/Nafta</v>
      </c>
      <c r="G1331" s="38" t="s">
        <v>75</v>
      </c>
      <c r="H1331" s="52" t="str">
        <f t="shared" si="49"/>
        <v>01/4/2023</v>
      </c>
    </row>
    <row r="1332" spans="1:8" ht="14.25" customHeight="1">
      <c r="A1332" s="49">
        <v>2023</v>
      </c>
      <c r="B1332" s="50">
        <v>4</v>
      </c>
      <c r="C1332" s="38" t="s">
        <v>101</v>
      </c>
      <c r="D1332" s="8" t="str">
        <f t="shared" si="48"/>
        <v>Diesel 2 Bajo Azufre</v>
      </c>
      <c r="E1332" s="25">
        <v>12.68</v>
      </c>
      <c r="F1332" s="38" t="str">
        <f>VLOOKUP(D1332,IMPORT_CLASE!$A$2:$B$45,2,FALSE)</f>
        <v>Diesel 2/DB5</v>
      </c>
      <c r="G1332" s="38" t="s">
        <v>75</v>
      </c>
      <c r="H1332" s="52" t="str">
        <f t="shared" si="49"/>
        <v>01/4/2023</v>
      </c>
    </row>
    <row r="1333" spans="1:8" ht="14.25" customHeight="1">
      <c r="A1333" s="49">
        <v>2023</v>
      </c>
      <c r="B1333" s="50">
        <v>4</v>
      </c>
      <c r="C1333" s="38" t="s">
        <v>55</v>
      </c>
      <c r="D1333" s="8" t="str">
        <f t="shared" si="48"/>
        <v>Diesel Ultra Bajo en Azufre (ULSD)</v>
      </c>
      <c r="E1333" s="29">
        <v>1380.73</v>
      </c>
      <c r="F1333" s="38" t="str">
        <f>VLOOKUP(D1333,IMPORT_CLASE!$A$2:$B$45,2,FALSE)</f>
        <v>Diesel 2/DB5</v>
      </c>
      <c r="G1333" s="38" t="s">
        <v>75</v>
      </c>
      <c r="H1333" s="52" t="str">
        <f t="shared" si="49"/>
        <v>01/4/2023</v>
      </c>
    </row>
    <row r="1334" spans="1:8" ht="14.25" customHeight="1">
      <c r="A1334" s="49">
        <v>2023</v>
      </c>
      <c r="B1334" s="50">
        <v>4</v>
      </c>
      <c r="C1334" s="38" t="s">
        <v>25</v>
      </c>
      <c r="D1334" s="8" t="str">
        <f t="shared" si="48"/>
        <v>Bases Lubricantes</v>
      </c>
      <c r="E1334" s="27">
        <v>73.59</v>
      </c>
      <c r="F1334" s="38" t="str">
        <f>VLOOKUP(D1334,IMPORT_CLASE!$A$2:$B$45,2,FALSE)</f>
        <v>Bases, aceites y grasas lubricantes</v>
      </c>
      <c r="G1334" s="38" t="s">
        <v>75</v>
      </c>
      <c r="H1334" s="52" t="str">
        <f t="shared" si="49"/>
        <v>01/4/2023</v>
      </c>
    </row>
    <row r="1335" spans="1:8" ht="14.25" customHeight="1">
      <c r="A1335" s="49">
        <v>2023</v>
      </c>
      <c r="B1335" s="50">
        <v>4</v>
      </c>
      <c r="C1335" s="50" t="s">
        <v>62</v>
      </c>
      <c r="D1335" s="26" t="str">
        <f t="shared" si="48"/>
        <v>Etileno</v>
      </c>
      <c r="E1335" s="25">
        <v>0.04</v>
      </c>
      <c r="F1335" s="50" t="str">
        <f>VLOOKUP(D1335,IMPORT_CLASE!$A$2:$B$45,2,FALSE)</f>
        <v>Otros</v>
      </c>
      <c r="G1335" s="38" t="s">
        <v>75</v>
      </c>
      <c r="H1335" s="51" t="str">
        <f t="shared" si="49"/>
        <v>01/4/2023</v>
      </c>
    </row>
    <row r="1336" spans="1:8" ht="14.25" customHeight="1">
      <c r="A1336" s="49">
        <v>2023</v>
      </c>
      <c r="B1336" s="50">
        <v>5</v>
      </c>
      <c r="C1336" s="24" t="s">
        <v>13</v>
      </c>
      <c r="D1336" s="26" t="str">
        <f>TRIM(C1336)</f>
        <v>Propano</v>
      </c>
      <c r="E1336" s="32">
        <v>477.14443621503398</v>
      </c>
      <c r="F1336" s="50" t="str">
        <f>VLOOKUP(D1336,IMPORT_CLASE!$A$2:$B$45,2,FALSE)</f>
        <v>GLP/Propano/Butano</v>
      </c>
      <c r="G1336" s="38" t="s">
        <v>75</v>
      </c>
      <c r="H1336" s="51" t="str">
        <f>"01/"&amp;B1336&amp;"/"&amp;A1336</f>
        <v>01/5/2023</v>
      </c>
    </row>
    <row r="1337" spans="1:8" ht="14.25" customHeight="1">
      <c r="A1337" s="49">
        <v>2023</v>
      </c>
      <c r="B1337" s="50">
        <v>5</v>
      </c>
      <c r="C1337" s="38" t="s">
        <v>12</v>
      </c>
      <c r="D1337" s="8" t="str">
        <f t="shared" ref="D1337:D1344" si="50">TRIM(C1337)</f>
        <v>Butano</v>
      </c>
      <c r="E1337" s="33">
        <v>185.15693639664599</v>
      </c>
      <c r="F1337" s="38" t="str">
        <f>VLOOKUP(D1337,IMPORT_CLASE!$A$2:$B$45,2,FALSE)</f>
        <v>GLP/Propano/Butano</v>
      </c>
      <c r="G1337" s="38" t="s">
        <v>75</v>
      </c>
      <c r="H1337" s="52" t="str">
        <f t="shared" ref="H1337:H1344" si="51">"01/"&amp;B1337&amp;"/"&amp;A1337</f>
        <v>01/5/2023</v>
      </c>
    </row>
    <row r="1338" spans="1:8" ht="14.25" customHeight="1">
      <c r="A1338" s="49">
        <v>2023</v>
      </c>
      <c r="B1338" s="50">
        <v>5</v>
      </c>
      <c r="C1338" s="38" t="s">
        <v>97</v>
      </c>
      <c r="D1338" s="8" t="str">
        <f t="shared" si="50"/>
        <v>Diesel B5 Bajo Azufre</v>
      </c>
      <c r="E1338" s="33">
        <v>859.26399845891103</v>
      </c>
      <c r="F1338" s="38" t="str">
        <f>VLOOKUP(D1338,IMPORT_CLASE!$A$2:$B$45,2,FALSE)</f>
        <v>Diesel 2/DB5</v>
      </c>
      <c r="G1338" s="38" t="s">
        <v>75</v>
      </c>
      <c r="H1338" s="52" t="str">
        <f t="shared" si="51"/>
        <v>01/5/2023</v>
      </c>
    </row>
    <row r="1339" spans="1:8" ht="14.25" customHeight="1">
      <c r="A1339" s="49">
        <v>2023</v>
      </c>
      <c r="B1339" s="50">
        <v>5</v>
      </c>
      <c r="C1339" s="38" t="s">
        <v>64</v>
      </c>
      <c r="D1339" s="8" t="str">
        <f t="shared" si="50"/>
        <v>Turbo A-1</v>
      </c>
      <c r="E1339" s="33">
        <v>268.11659021000003</v>
      </c>
      <c r="F1339" s="38" t="str">
        <f>VLOOKUP(D1339,IMPORT_CLASE!$A$2:$B$45,2,FALSE)</f>
        <v>Keroturbo</v>
      </c>
      <c r="G1339" s="38" t="s">
        <v>75</v>
      </c>
      <c r="H1339" s="52" t="str">
        <f t="shared" si="51"/>
        <v>01/5/2023</v>
      </c>
    </row>
    <row r="1340" spans="1:8" ht="14.25" customHeight="1">
      <c r="A1340" s="49">
        <v>2023</v>
      </c>
      <c r="B1340" s="50">
        <v>5</v>
      </c>
      <c r="C1340" s="38" t="s">
        <v>99</v>
      </c>
      <c r="D1340" s="8" t="str">
        <f t="shared" si="50"/>
        <v>Gasolina 90</v>
      </c>
      <c r="E1340" s="33">
        <v>93.161699687091996</v>
      </c>
      <c r="F1340" s="38" t="str">
        <f>VLOOKUP(D1340,IMPORT_CLASE!$A$2:$B$45,2,FALSE)</f>
        <v>Gasolinas/Nafta</v>
      </c>
      <c r="G1340" s="38" t="s">
        <v>75</v>
      </c>
      <c r="H1340" s="52" t="str">
        <f t="shared" si="51"/>
        <v>01/5/2023</v>
      </c>
    </row>
    <row r="1341" spans="1:8" ht="14.25" customHeight="1">
      <c r="A1341" s="49">
        <v>2023</v>
      </c>
      <c r="B1341" s="50">
        <v>5</v>
      </c>
      <c r="C1341" s="38" t="s">
        <v>102</v>
      </c>
      <c r="D1341" s="8" t="str">
        <f t="shared" si="50"/>
        <v>Gasolina 95</v>
      </c>
      <c r="E1341" s="33">
        <v>205.11120446239701</v>
      </c>
      <c r="F1341" s="38" t="str">
        <f>VLOOKUP(D1341,IMPORT_CLASE!$A$2:$B$45,2,FALSE)</f>
        <v>Gasolinas/Nafta</v>
      </c>
      <c r="G1341" s="38" t="s">
        <v>75</v>
      </c>
      <c r="H1341" s="52" t="str">
        <f t="shared" si="51"/>
        <v>01/5/2023</v>
      </c>
    </row>
    <row r="1342" spans="1:8" ht="14.25" customHeight="1">
      <c r="A1342" s="49">
        <v>2023</v>
      </c>
      <c r="B1342" s="50">
        <v>5</v>
      </c>
      <c r="C1342" s="38" t="s">
        <v>53</v>
      </c>
      <c r="D1342" s="8" t="str">
        <f t="shared" si="50"/>
        <v>Solventes</v>
      </c>
      <c r="E1342" s="33">
        <v>9.1701115689350008</v>
      </c>
      <c r="F1342" s="38" t="str">
        <f>VLOOKUP(D1342,IMPORT_CLASE!$A$2:$B$45,2,FALSE)</f>
        <v>Otros</v>
      </c>
      <c r="G1342" s="38" t="s">
        <v>75</v>
      </c>
      <c r="H1342" s="52" t="str">
        <f t="shared" si="51"/>
        <v>01/5/2023</v>
      </c>
    </row>
    <row r="1343" spans="1:8" ht="14.25" customHeight="1">
      <c r="A1343" s="49">
        <v>2023</v>
      </c>
      <c r="B1343" s="50">
        <v>5</v>
      </c>
      <c r="C1343" s="38" t="s">
        <v>26</v>
      </c>
      <c r="D1343" s="8" t="str">
        <f t="shared" si="50"/>
        <v>Aceites Lubricantes</v>
      </c>
      <c r="E1343" s="33">
        <v>38.201476778454001</v>
      </c>
      <c r="F1343" s="38" t="str">
        <f>VLOOKUP(D1343,IMPORT_CLASE!$A$2:$B$45,2,FALSE)</f>
        <v>Bases, aceites y grasas lubricantes</v>
      </c>
      <c r="G1343" s="38" t="s">
        <v>75</v>
      </c>
      <c r="H1343" s="52" t="str">
        <f t="shared" si="51"/>
        <v>01/5/2023</v>
      </c>
    </row>
    <row r="1344" spans="1:8" ht="14.25" customHeight="1">
      <c r="A1344" s="49">
        <v>2023</v>
      </c>
      <c r="B1344" s="50">
        <v>5</v>
      </c>
      <c r="C1344" s="38" t="s">
        <v>27</v>
      </c>
      <c r="D1344" s="8" t="str">
        <f t="shared" si="50"/>
        <v>Grasas Lubricantes</v>
      </c>
      <c r="E1344" s="33">
        <v>1.357256572232</v>
      </c>
      <c r="F1344" s="38" t="str">
        <f>VLOOKUP(D1344,IMPORT_CLASE!$A$2:$B$45,2,FALSE)</f>
        <v>Bases, aceites y grasas lubricantes</v>
      </c>
      <c r="G1344" s="38" t="s">
        <v>75</v>
      </c>
      <c r="H1344" s="52" t="str">
        <f t="shared" si="51"/>
        <v>01/5/2023</v>
      </c>
    </row>
    <row r="1345" spans="1:8" ht="14.25" customHeight="1">
      <c r="A1345" s="49">
        <v>2023</v>
      </c>
      <c r="B1345" s="50">
        <v>5</v>
      </c>
      <c r="C1345" s="38" t="s">
        <v>8</v>
      </c>
      <c r="D1345" s="8" t="str">
        <f t="shared" ref="D1345:D1350" si="52">TRIM(C1345)</f>
        <v>Crudo</v>
      </c>
      <c r="E1345" s="34">
        <v>4542.2115692805201</v>
      </c>
      <c r="F1345" s="38" t="str">
        <f>VLOOKUP(D1345,IMPORT_CLASE!$A$2:$B$45,2,FALSE)</f>
        <v>Petróleo</v>
      </c>
      <c r="G1345" s="38" t="s">
        <v>75</v>
      </c>
      <c r="H1345" s="52" t="str">
        <f t="shared" ref="H1345:H1350" si="53">"01/"&amp;B1345&amp;"/"&amp;A1345</f>
        <v>01/5/2023</v>
      </c>
    </row>
    <row r="1346" spans="1:8" ht="14.25" customHeight="1">
      <c r="A1346" s="49">
        <v>2023</v>
      </c>
      <c r="B1346" s="50">
        <v>5</v>
      </c>
      <c r="C1346" s="38" t="s">
        <v>54</v>
      </c>
      <c r="D1346" s="8" t="str">
        <f t="shared" si="52"/>
        <v>Nafta Craqueada</v>
      </c>
      <c r="E1346" s="35">
        <v>314.87069715411798</v>
      </c>
      <c r="F1346" s="38" t="str">
        <f>VLOOKUP(D1346,IMPORT_CLASE!$A$2:$B$45,2,FALSE)</f>
        <v>Gasolinas/Nafta</v>
      </c>
      <c r="G1346" s="38" t="s">
        <v>75</v>
      </c>
      <c r="H1346" s="52" t="str">
        <f t="shared" si="53"/>
        <v>01/5/2023</v>
      </c>
    </row>
    <row r="1347" spans="1:8" ht="14.25" customHeight="1">
      <c r="A1347" s="49">
        <v>2023</v>
      </c>
      <c r="B1347" s="50">
        <v>5</v>
      </c>
      <c r="C1347" s="38" t="s">
        <v>101</v>
      </c>
      <c r="D1347" s="8" t="str">
        <f t="shared" si="52"/>
        <v>Diesel 2 Bajo Azufre</v>
      </c>
      <c r="E1347" s="33">
        <v>1212.8711859558</v>
      </c>
      <c r="F1347" s="38" t="str">
        <f>VLOOKUP(D1347,IMPORT_CLASE!$A$2:$B$45,2,FALSE)</f>
        <v>Diesel 2/DB5</v>
      </c>
      <c r="G1347" s="38" t="s">
        <v>75</v>
      </c>
      <c r="H1347" s="52" t="str">
        <f t="shared" si="53"/>
        <v>01/5/2023</v>
      </c>
    </row>
    <row r="1348" spans="1:8" ht="14.25" customHeight="1">
      <c r="A1348" s="49">
        <v>2023</v>
      </c>
      <c r="B1348" s="50">
        <v>5</v>
      </c>
      <c r="C1348" s="38" t="s">
        <v>56</v>
      </c>
      <c r="D1348" s="8" t="str">
        <f t="shared" si="52"/>
        <v>Gasolina obtenido por blending (HOGBS)</v>
      </c>
      <c r="E1348" s="33">
        <v>53.509245135789001</v>
      </c>
      <c r="F1348" s="38" t="str">
        <f>VLOOKUP(D1348,IMPORT_CLASE!$A$2:$B$45,2,FALSE)</f>
        <v>Gasolinas/Nafta</v>
      </c>
      <c r="G1348" s="38" t="s">
        <v>75</v>
      </c>
      <c r="H1348" s="52" t="str">
        <f t="shared" si="53"/>
        <v>01/5/2023</v>
      </c>
    </row>
    <row r="1349" spans="1:8" ht="14.25" customHeight="1">
      <c r="A1349" s="49">
        <v>2023</v>
      </c>
      <c r="B1349" s="50">
        <v>5</v>
      </c>
      <c r="C1349" s="38" t="s">
        <v>14</v>
      </c>
      <c r="D1349" s="8" t="str">
        <f t="shared" si="52"/>
        <v>Gasolina Natural</v>
      </c>
      <c r="E1349" s="33">
        <v>26.838221652590999</v>
      </c>
      <c r="F1349" s="38" t="str">
        <f>VLOOKUP(D1349,IMPORT_CLASE!$A$2:$B$45,2,FALSE)</f>
        <v>Gasolinas/Nafta</v>
      </c>
      <c r="G1349" s="38" t="s">
        <v>75</v>
      </c>
      <c r="H1349" s="52" t="str">
        <f t="shared" si="53"/>
        <v>01/5/2023</v>
      </c>
    </row>
    <row r="1350" spans="1:8" ht="14.25" customHeight="1">
      <c r="A1350" s="49">
        <v>2023</v>
      </c>
      <c r="B1350" s="50">
        <v>5</v>
      </c>
      <c r="C1350" s="50" t="s">
        <v>25</v>
      </c>
      <c r="D1350" s="26" t="str">
        <f t="shared" si="52"/>
        <v>Bases Lubricantes</v>
      </c>
      <c r="E1350" s="35">
        <v>56.569330335830998</v>
      </c>
      <c r="F1350" s="50" t="str">
        <f>VLOOKUP(D1350,IMPORT_CLASE!$A$2:$B$45,2,FALSE)</f>
        <v>Bases, aceites y grasas lubricantes</v>
      </c>
      <c r="G1350" s="38" t="s">
        <v>75</v>
      </c>
      <c r="H1350" s="51" t="str">
        <f t="shared" si="53"/>
        <v>01/5/2023</v>
      </c>
    </row>
    <row r="1351" spans="1:8" ht="14.25" customHeight="1">
      <c r="A1351" s="53">
        <v>2023</v>
      </c>
      <c r="B1351" s="38">
        <v>6</v>
      </c>
      <c r="C1351" s="38" t="s">
        <v>13</v>
      </c>
      <c r="D1351" s="8" t="str">
        <f t="shared" ref="D1351:D1359" si="54">TRIM(C1351)</f>
        <v>Propano</v>
      </c>
      <c r="E1351" s="32">
        <v>114.830101408326</v>
      </c>
      <c r="F1351" s="38" t="str">
        <f>VLOOKUP(D1351,IMPORT_CLASE!$A$2:$B$45,2,FALSE)</f>
        <v>GLP/Propano/Butano</v>
      </c>
      <c r="G1351" s="38" t="s">
        <v>75</v>
      </c>
      <c r="H1351" s="52" t="str">
        <f t="shared" ref="H1351:H1359" si="55">"01/"&amp;B1351&amp;"/"&amp;A1351</f>
        <v>01/6/2023</v>
      </c>
    </row>
    <row r="1352" spans="1:8" ht="14.25" customHeight="1">
      <c r="A1352" s="53">
        <v>2023</v>
      </c>
      <c r="B1352" s="38">
        <v>6</v>
      </c>
      <c r="C1352" s="38" t="s">
        <v>12</v>
      </c>
      <c r="D1352" s="8" t="str">
        <f t="shared" si="54"/>
        <v>Butano</v>
      </c>
      <c r="E1352" s="33">
        <v>63.419943724108997</v>
      </c>
      <c r="F1352" s="38" t="str">
        <f>VLOOKUP(D1352,IMPORT_CLASE!$A$2:$B$45,2,FALSE)</f>
        <v>GLP/Propano/Butano</v>
      </c>
      <c r="G1352" s="38" t="s">
        <v>75</v>
      </c>
      <c r="H1352" s="52" t="str">
        <f t="shared" si="55"/>
        <v>01/6/2023</v>
      </c>
    </row>
    <row r="1353" spans="1:8" ht="14.25" customHeight="1">
      <c r="A1353" s="53">
        <v>2023</v>
      </c>
      <c r="B1353" s="38">
        <v>6</v>
      </c>
      <c r="C1353" s="38" t="s">
        <v>97</v>
      </c>
      <c r="D1353" s="8" t="str">
        <f t="shared" si="54"/>
        <v>Diesel B5 Bajo Azufre</v>
      </c>
      <c r="E1353" s="33">
        <v>953.96083432883495</v>
      </c>
      <c r="F1353" s="38" t="str">
        <f>VLOOKUP(D1353,IMPORT_CLASE!$A$2:$B$45,2,FALSE)</f>
        <v>Diesel 2/DB5</v>
      </c>
      <c r="G1353" s="38" t="s">
        <v>75</v>
      </c>
      <c r="H1353" s="52" t="str">
        <f t="shared" si="55"/>
        <v>01/6/2023</v>
      </c>
    </row>
    <row r="1354" spans="1:8" ht="14.25" customHeight="1">
      <c r="A1354" s="53">
        <v>2023</v>
      </c>
      <c r="B1354" s="38">
        <v>6</v>
      </c>
      <c r="C1354" s="38" t="s">
        <v>64</v>
      </c>
      <c r="D1354" s="8" t="str">
        <f t="shared" si="54"/>
        <v>Turbo A-1</v>
      </c>
      <c r="E1354" s="33">
        <v>239.22942555</v>
      </c>
      <c r="F1354" s="38" t="str">
        <f>VLOOKUP(D1354,IMPORT_CLASE!$A$2:$B$45,2,FALSE)</f>
        <v>Keroturbo</v>
      </c>
      <c r="G1354" s="38" t="s">
        <v>75</v>
      </c>
      <c r="H1354" s="52" t="str">
        <f t="shared" si="55"/>
        <v>01/6/2023</v>
      </c>
    </row>
    <row r="1355" spans="1:8" ht="14.25" customHeight="1">
      <c r="A1355" s="53">
        <v>2023</v>
      </c>
      <c r="B1355" s="38">
        <v>6</v>
      </c>
      <c r="C1355" s="38" t="s">
        <v>99</v>
      </c>
      <c r="D1355" s="8" t="str">
        <f t="shared" si="54"/>
        <v>Gasolina 90</v>
      </c>
      <c r="E1355" s="33">
        <v>215.15870280012001</v>
      </c>
      <c r="F1355" s="38" t="str">
        <f>VLOOKUP(D1355,IMPORT_CLASE!$A$2:$B$45,2,FALSE)</f>
        <v>Gasolinas/Nafta</v>
      </c>
      <c r="G1355" s="38" t="s">
        <v>75</v>
      </c>
      <c r="H1355" s="52" t="str">
        <f t="shared" si="55"/>
        <v>01/6/2023</v>
      </c>
    </row>
    <row r="1356" spans="1:8" ht="14.25" customHeight="1">
      <c r="A1356" s="53">
        <v>2023</v>
      </c>
      <c r="B1356" s="38">
        <v>6</v>
      </c>
      <c r="C1356" s="38" t="s">
        <v>102</v>
      </c>
      <c r="D1356" s="8" t="str">
        <f t="shared" si="54"/>
        <v>Gasolina 95</v>
      </c>
      <c r="E1356" s="33">
        <v>383.37331960480901</v>
      </c>
      <c r="F1356" s="38" t="str">
        <f>VLOOKUP(D1356,IMPORT_CLASE!$A$2:$B$45,2,FALSE)</f>
        <v>Gasolinas/Nafta</v>
      </c>
      <c r="G1356" s="38" t="s">
        <v>75</v>
      </c>
      <c r="H1356" s="52" t="str">
        <f t="shared" si="55"/>
        <v>01/6/2023</v>
      </c>
    </row>
    <row r="1357" spans="1:8" ht="14.25" customHeight="1">
      <c r="A1357" s="53">
        <v>2023</v>
      </c>
      <c r="B1357" s="38">
        <v>6</v>
      </c>
      <c r="C1357" s="38" t="s">
        <v>53</v>
      </c>
      <c r="D1357" s="8" t="str">
        <f t="shared" si="54"/>
        <v>Solventes</v>
      </c>
      <c r="E1357" s="33">
        <v>1.742473712937</v>
      </c>
      <c r="F1357" s="38" t="str">
        <f>VLOOKUP(D1357,IMPORT_CLASE!$A$2:$B$45,2,FALSE)</f>
        <v>Otros</v>
      </c>
      <c r="G1357" s="38" t="s">
        <v>75</v>
      </c>
      <c r="H1357" s="52" t="str">
        <f t="shared" si="55"/>
        <v>01/6/2023</v>
      </c>
    </row>
    <row r="1358" spans="1:8" ht="14.25" customHeight="1">
      <c r="A1358" s="53">
        <v>2023</v>
      </c>
      <c r="B1358" s="38">
        <v>6</v>
      </c>
      <c r="C1358" s="38" t="s">
        <v>26</v>
      </c>
      <c r="D1358" s="8" t="str">
        <f t="shared" si="54"/>
        <v>Aceites Lubricantes</v>
      </c>
      <c r="E1358" s="33">
        <v>30.788753586095002</v>
      </c>
      <c r="F1358" s="38" t="str">
        <f>VLOOKUP(D1358,IMPORT_CLASE!$A$2:$B$45,2,FALSE)</f>
        <v>Bases, aceites y grasas lubricantes</v>
      </c>
      <c r="G1358" s="38" t="s">
        <v>75</v>
      </c>
      <c r="H1358" s="52" t="str">
        <f t="shared" si="55"/>
        <v>01/6/2023</v>
      </c>
    </row>
    <row r="1359" spans="1:8" ht="14.25" customHeight="1">
      <c r="A1359" s="53">
        <v>2023</v>
      </c>
      <c r="B1359" s="38">
        <v>6</v>
      </c>
      <c r="C1359" s="50" t="s">
        <v>27</v>
      </c>
      <c r="D1359" s="26" t="str">
        <f t="shared" si="54"/>
        <v>Grasas Lubricantes</v>
      </c>
      <c r="E1359" s="33">
        <v>1.17813063494</v>
      </c>
      <c r="F1359" s="50" t="str">
        <f>VLOOKUP(D1359,IMPORT_CLASE!$A$2:$B$45,2,FALSE)</f>
        <v>Bases, aceites y grasas lubricantes</v>
      </c>
      <c r="G1359" s="38" t="s">
        <v>75</v>
      </c>
      <c r="H1359" s="51" t="str">
        <f t="shared" si="55"/>
        <v>01/6/2023</v>
      </c>
    </row>
    <row r="1360" spans="1:8" ht="14.25" customHeight="1">
      <c r="A1360" s="53">
        <v>2023</v>
      </c>
      <c r="B1360" s="38">
        <v>6</v>
      </c>
      <c r="C1360" s="38" t="s">
        <v>8</v>
      </c>
      <c r="D1360" s="8" t="str">
        <f t="shared" ref="D1360:D1365" si="56">TRIM(C1360)</f>
        <v>Crudo</v>
      </c>
      <c r="E1360" s="34">
        <v>1016.10083006754</v>
      </c>
      <c r="F1360" s="38" t="str">
        <f>VLOOKUP(D1360,IMPORT_CLASE!$A$2:$B$45,2,FALSE)</f>
        <v>Petróleo</v>
      </c>
      <c r="G1360" s="38" t="s">
        <v>75</v>
      </c>
      <c r="H1360" s="52" t="str">
        <f t="shared" ref="H1360:H1365" si="57">"01/"&amp;B1360&amp;"/"&amp;A1360</f>
        <v>01/6/2023</v>
      </c>
    </row>
    <row r="1361" spans="1:8" ht="14.25" customHeight="1">
      <c r="A1361" s="53">
        <v>2023</v>
      </c>
      <c r="B1361" s="38">
        <v>6</v>
      </c>
      <c r="C1361" s="38" t="s">
        <v>54</v>
      </c>
      <c r="D1361" s="8" t="str">
        <f t="shared" si="56"/>
        <v>Nafta Craqueada</v>
      </c>
      <c r="E1361" s="35">
        <v>454.96299965282998</v>
      </c>
      <c r="F1361" s="38" t="str">
        <f>VLOOKUP(D1361,IMPORT_CLASE!$A$2:$B$45,2,FALSE)</f>
        <v>Gasolinas/Nafta</v>
      </c>
      <c r="G1361" s="38" t="s">
        <v>75</v>
      </c>
      <c r="H1361" s="52" t="str">
        <f t="shared" si="57"/>
        <v>01/6/2023</v>
      </c>
    </row>
    <row r="1362" spans="1:8" ht="14.25" customHeight="1">
      <c r="A1362" s="53">
        <v>2023</v>
      </c>
      <c r="B1362" s="38">
        <v>6</v>
      </c>
      <c r="C1362" s="38" t="s">
        <v>101</v>
      </c>
      <c r="D1362" s="8" t="str">
        <f t="shared" si="56"/>
        <v>Diesel 2 Bajo Azufre</v>
      </c>
      <c r="E1362" s="33">
        <v>2356.9361375465301</v>
      </c>
      <c r="F1362" s="38" t="str">
        <f>VLOOKUP(D1362,IMPORT_CLASE!$A$2:$B$45,2,FALSE)</f>
        <v>Diesel 2/DB5</v>
      </c>
      <c r="G1362" s="38" t="s">
        <v>75</v>
      </c>
      <c r="H1362" s="52" t="str">
        <f t="shared" si="57"/>
        <v>01/6/2023</v>
      </c>
    </row>
    <row r="1363" spans="1:8" ht="14.25" customHeight="1">
      <c r="A1363" s="53">
        <v>2023</v>
      </c>
      <c r="B1363" s="38">
        <v>6</v>
      </c>
      <c r="C1363" s="38" t="s">
        <v>25</v>
      </c>
      <c r="D1363" s="8" t="str">
        <f t="shared" si="56"/>
        <v>Bases Lubricantes</v>
      </c>
      <c r="E1363" s="35">
        <v>61.781814242035999</v>
      </c>
      <c r="F1363" s="38" t="str">
        <f>VLOOKUP(D1363,IMPORT_CLASE!$A$2:$B$45,2,FALSE)</f>
        <v>Bases, aceites y grasas lubricantes</v>
      </c>
      <c r="G1363" s="38" t="s">
        <v>75</v>
      </c>
      <c r="H1363" s="52" t="str">
        <f t="shared" si="57"/>
        <v>01/6/2023</v>
      </c>
    </row>
    <row r="1364" spans="1:8" ht="14.25" customHeight="1">
      <c r="A1364" s="53">
        <v>2023</v>
      </c>
      <c r="B1364" s="38">
        <v>6</v>
      </c>
      <c r="C1364" s="38" t="s">
        <v>56</v>
      </c>
      <c r="D1364" s="8" t="str">
        <f t="shared" si="56"/>
        <v>Gasolina obtenido por blending (HOGBS)</v>
      </c>
      <c r="E1364" s="33">
        <v>98.562470347768993</v>
      </c>
      <c r="F1364" s="38" t="str">
        <f>VLOOKUP(D1364,IMPORT_CLASE!$A$2:$B$45,2,FALSE)</f>
        <v>Gasolinas/Nafta</v>
      </c>
      <c r="G1364" s="38" t="s">
        <v>75</v>
      </c>
      <c r="H1364" s="52" t="str">
        <f t="shared" si="57"/>
        <v>01/6/2023</v>
      </c>
    </row>
    <row r="1365" spans="1:8" ht="14.25" customHeight="1">
      <c r="A1365" s="53">
        <v>2023</v>
      </c>
      <c r="B1365" s="38">
        <v>6</v>
      </c>
      <c r="C1365" s="50" t="s">
        <v>14</v>
      </c>
      <c r="D1365" s="26" t="str">
        <f t="shared" si="56"/>
        <v>Gasolina Natural</v>
      </c>
      <c r="E1365" s="33">
        <v>26.741089587781001</v>
      </c>
      <c r="F1365" s="50" t="str">
        <f>VLOOKUP(D1365,IMPORT_CLASE!$A$2:$B$45,2,FALSE)</f>
        <v>Gasolinas/Nafta</v>
      </c>
      <c r="G1365" s="38" t="s">
        <v>75</v>
      </c>
      <c r="H1365" s="51" t="str">
        <f t="shared" si="57"/>
        <v>01/6/2023</v>
      </c>
    </row>
    <row r="1366" spans="1:8" ht="14.25" customHeight="1">
      <c r="A1366" s="49">
        <v>2023</v>
      </c>
      <c r="B1366" s="50">
        <v>7</v>
      </c>
      <c r="C1366" s="24" t="s">
        <v>13</v>
      </c>
      <c r="D1366" s="26" t="str">
        <f>TRIM(C1366)</f>
        <v>Propano</v>
      </c>
      <c r="E1366" s="32">
        <v>179.35735225360901</v>
      </c>
      <c r="F1366" s="50" t="str">
        <f>VLOOKUP(D1366,IMPORT_CLASE!$A$2:$B$45,2,FALSE)</f>
        <v>GLP/Propano/Butano</v>
      </c>
      <c r="G1366" s="38" t="s">
        <v>75</v>
      </c>
      <c r="H1366" s="51" t="str">
        <f>"01/"&amp;B1366&amp;"/"&amp;A1366</f>
        <v>01/7/2023</v>
      </c>
    </row>
    <row r="1367" spans="1:8" ht="14.25" customHeight="1">
      <c r="A1367" s="49">
        <v>2023</v>
      </c>
      <c r="B1367" s="50">
        <v>7</v>
      </c>
      <c r="C1367" s="38" t="s">
        <v>12</v>
      </c>
      <c r="D1367" s="8" t="str">
        <f t="shared" ref="D1367:D1374" si="58">TRIM(C1367)</f>
        <v>Butano</v>
      </c>
      <c r="E1367" s="33">
        <v>144.57965831746</v>
      </c>
      <c r="F1367" s="38" t="str">
        <f>VLOOKUP(D1367,IMPORT_CLASE!$A$2:$B$45,2,FALSE)</f>
        <v>GLP/Propano/Butano</v>
      </c>
      <c r="G1367" s="38" t="s">
        <v>75</v>
      </c>
      <c r="H1367" s="52" t="str">
        <f t="shared" ref="H1367:H1374" si="59">"01/"&amp;B1367&amp;"/"&amp;A1367</f>
        <v>01/7/2023</v>
      </c>
    </row>
    <row r="1368" spans="1:8" ht="14.25" customHeight="1">
      <c r="A1368" s="49">
        <v>2023</v>
      </c>
      <c r="B1368" s="50">
        <v>7</v>
      </c>
      <c r="C1368" s="38" t="s">
        <v>97</v>
      </c>
      <c r="D1368" s="8" t="str">
        <f t="shared" si="58"/>
        <v>Diesel B5 Bajo Azufre</v>
      </c>
      <c r="E1368" s="33">
        <v>1769.2991535163001</v>
      </c>
      <c r="F1368" s="38" t="str">
        <f>VLOOKUP(D1368,IMPORT_CLASE!$A$2:$B$45,2,FALSE)</f>
        <v>Diesel 2/DB5</v>
      </c>
      <c r="G1368" s="38" t="s">
        <v>75</v>
      </c>
      <c r="H1368" s="52" t="str">
        <f t="shared" si="59"/>
        <v>01/7/2023</v>
      </c>
    </row>
    <row r="1369" spans="1:8" ht="14.25" customHeight="1">
      <c r="A1369" s="49">
        <v>2023</v>
      </c>
      <c r="B1369" s="50">
        <v>7</v>
      </c>
      <c r="C1369" s="38" t="s">
        <v>64</v>
      </c>
      <c r="D1369" s="8" t="str">
        <f t="shared" si="58"/>
        <v>Turbo A-1</v>
      </c>
      <c r="E1369" s="33">
        <v>190.03988322000001</v>
      </c>
      <c r="F1369" s="38" t="str">
        <f>VLOOKUP(D1369,IMPORT_CLASE!$A$2:$B$45,2,FALSE)</f>
        <v>Keroturbo</v>
      </c>
      <c r="G1369" s="38" t="s">
        <v>75</v>
      </c>
      <c r="H1369" s="52" t="str">
        <f t="shared" si="59"/>
        <v>01/7/2023</v>
      </c>
    </row>
    <row r="1370" spans="1:8" ht="14.25" customHeight="1">
      <c r="A1370" s="49">
        <v>2023</v>
      </c>
      <c r="B1370" s="50">
        <v>7</v>
      </c>
      <c r="C1370" s="38" t="s">
        <v>99</v>
      </c>
      <c r="D1370" s="8" t="str">
        <f t="shared" si="58"/>
        <v>Gasolina 90</v>
      </c>
      <c r="E1370" s="33">
        <v>248.03173164851799</v>
      </c>
      <c r="F1370" s="38" t="str">
        <f>VLOOKUP(D1370,IMPORT_CLASE!$A$2:$B$45,2,FALSE)</f>
        <v>Gasolinas/Nafta</v>
      </c>
      <c r="G1370" s="38" t="s">
        <v>75</v>
      </c>
      <c r="H1370" s="52" t="str">
        <f t="shared" si="59"/>
        <v>01/7/2023</v>
      </c>
    </row>
    <row r="1371" spans="1:8" ht="14.25" customHeight="1">
      <c r="A1371" s="49">
        <v>2023</v>
      </c>
      <c r="B1371" s="50">
        <v>7</v>
      </c>
      <c r="C1371" s="38" t="s">
        <v>102</v>
      </c>
      <c r="D1371" s="8" t="str">
        <f t="shared" si="58"/>
        <v>Gasolina 95</v>
      </c>
      <c r="E1371" s="33">
        <v>171.27136301084201</v>
      </c>
      <c r="F1371" s="38" t="str">
        <f>VLOOKUP(D1371,IMPORT_CLASE!$A$2:$B$45,2,FALSE)</f>
        <v>Gasolinas/Nafta</v>
      </c>
      <c r="G1371" s="38" t="s">
        <v>75</v>
      </c>
      <c r="H1371" s="52" t="str">
        <f t="shared" si="59"/>
        <v>01/7/2023</v>
      </c>
    </row>
    <row r="1372" spans="1:8" ht="14.25" customHeight="1">
      <c r="A1372" s="49">
        <v>2023</v>
      </c>
      <c r="B1372" s="50">
        <v>7</v>
      </c>
      <c r="C1372" s="38" t="s">
        <v>53</v>
      </c>
      <c r="D1372" s="8" t="str">
        <f t="shared" si="58"/>
        <v>Solventes</v>
      </c>
      <c r="E1372" s="33">
        <v>5.7904341125269996</v>
      </c>
      <c r="F1372" s="38" t="str">
        <f>VLOOKUP(D1372,IMPORT_CLASE!$A$2:$B$45,2,FALSE)</f>
        <v>Otros</v>
      </c>
      <c r="G1372" s="38" t="s">
        <v>75</v>
      </c>
      <c r="H1372" s="52" t="str">
        <f t="shared" si="59"/>
        <v>01/7/2023</v>
      </c>
    </row>
    <row r="1373" spans="1:8" ht="14.25" customHeight="1">
      <c r="A1373" s="49">
        <v>2023</v>
      </c>
      <c r="B1373" s="50">
        <v>7</v>
      </c>
      <c r="C1373" s="38" t="s">
        <v>26</v>
      </c>
      <c r="D1373" s="8" t="str">
        <f t="shared" si="58"/>
        <v>Aceites Lubricantes</v>
      </c>
      <c r="E1373" s="33">
        <v>41.663195905062999</v>
      </c>
      <c r="F1373" s="38" t="str">
        <f>VLOOKUP(D1373,IMPORT_CLASE!$A$2:$B$45,2,FALSE)</f>
        <v>Bases, aceites y grasas lubricantes</v>
      </c>
      <c r="G1373" s="38" t="s">
        <v>75</v>
      </c>
      <c r="H1373" s="52" t="str">
        <f t="shared" si="59"/>
        <v>01/7/2023</v>
      </c>
    </row>
    <row r="1374" spans="1:8" ht="14.25" customHeight="1">
      <c r="A1374" s="49">
        <v>2023</v>
      </c>
      <c r="B1374" s="50">
        <v>7</v>
      </c>
      <c r="C1374" s="38" t="s">
        <v>27</v>
      </c>
      <c r="D1374" s="8" t="str">
        <f t="shared" si="58"/>
        <v>Grasas Lubricantes</v>
      </c>
      <c r="E1374" s="33">
        <v>3.0240726789860002</v>
      </c>
      <c r="F1374" s="38" t="str">
        <f>VLOOKUP(D1374,IMPORT_CLASE!$A$2:$B$45,2,FALSE)</f>
        <v>Bases, aceites y grasas lubricantes</v>
      </c>
      <c r="G1374" s="38" t="s">
        <v>75</v>
      </c>
      <c r="H1374" s="52" t="str">
        <f t="shared" si="59"/>
        <v>01/7/2023</v>
      </c>
    </row>
    <row r="1375" spans="1:8" ht="14.25" customHeight="1">
      <c r="A1375" s="49">
        <v>2023</v>
      </c>
      <c r="B1375" s="50">
        <v>7</v>
      </c>
      <c r="C1375" s="38" t="s">
        <v>8</v>
      </c>
      <c r="D1375" s="8" t="str">
        <f t="shared" ref="D1375:D1379" si="60">TRIM(C1375)</f>
        <v>Crudo</v>
      </c>
      <c r="E1375" s="34">
        <v>2990.4841795167999</v>
      </c>
      <c r="F1375" s="38" t="str">
        <f>VLOOKUP(D1375,IMPORT_CLASE!$A$2:$B$45,2,FALSE)</f>
        <v>Petróleo</v>
      </c>
      <c r="G1375" s="38" t="s">
        <v>75</v>
      </c>
      <c r="H1375" s="52" t="str">
        <f t="shared" ref="H1375:H1379" si="61">"01/"&amp;B1375&amp;"/"&amp;A1375</f>
        <v>01/7/2023</v>
      </c>
    </row>
    <row r="1376" spans="1:8" ht="14.25" customHeight="1">
      <c r="A1376" s="49">
        <v>2023</v>
      </c>
      <c r="B1376" s="50">
        <v>7</v>
      </c>
      <c r="C1376" s="38" t="s">
        <v>54</v>
      </c>
      <c r="D1376" s="8" t="str">
        <f t="shared" si="60"/>
        <v>Nafta Craqueada</v>
      </c>
      <c r="E1376" s="35">
        <v>503.43021479868202</v>
      </c>
      <c r="F1376" s="38" t="str">
        <f>VLOOKUP(D1376,IMPORT_CLASE!$A$2:$B$45,2,FALSE)</f>
        <v>Gasolinas/Nafta</v>
      </c>
      <c r="G1376" s="38" t="s">
        <v>75</v>
      </c>
      <c r="H1376" s="52" t="str">
        <f t="shared" si="61"/>
        <v>01/7/2023</v>
      </c>
    </row>
    <row r="1377" spans="1:8" ht="14.25" customHeight="1">
      <c r="A1377" s="49">
        <v>2023</v>
      </c>
      <c r="B1377" s="50">
        <v>7</v>
      </c>
      <c r="C1377" s="38" t="s">
        <v>55</v>
      </c>
      <c r="D1377" s="8" t="str">
        <f t="shared" si="60"/>
        <v>Diesel Ultra Bajo en Azufre (ULSD)</v>
      </c>
      <c r="E1377" s="35">
        <v>1796.3442767756301</v>
      </c>
      <c r="F1377" s="38" t="str">
        <f>VLOOKUP(D1377,IMPORT_CLASE!$A$2:$B$45,2,FALSE)</f>
        <v>Diesel 2/DB5</v>
      </c>
      <c r="G1377" s="38" t="s">
        <v>75</v>
      </c>
      <c r="H1377" s="52" t="str">
        <f t="shared" si="61"/>
        <v>01/7/2023</v>
      </c>
    </row>
    <row r="1378" spans="1:8" ht="14.25" customHeight="1">
      <c r="A1378" s="49">
        <v>2023</v>
      </c>
      <c r="B1378" s="50">
        <v>7</v>
      </c>
      <c r="C1378" s="38" t="s">
        <v>25</v>
      </c>
      <c r="D1378" s="8" t="str">
        <f t="shared" si="60"/>
        <v>Bases Lubricantes</v>
      </c>
      <c r="E1378" s="35">
        <v>61.692392853546998</v>
      </c>
      <c r="F1378" s="38" t="str">
        <f>VLOOKUP(D1378,IMPORT_CLASE!$A$2:$B$45,2,FALSE)</f>
        <v>Bases, aceites y grasas lubricantes</v>
      </c>
      <c r="G1378" s="38" t="s">
        <v>75</v>
      </c>
      <c r="H1378" s="52" t="str">
        <f t="shared" si="61"/>
        <v>01/7/2023</v>
      </c>
    </row>
    <row r="1379" spans="1:8" ht="14.25" customHeight="1">
      <c r="A1379" s="49">
        <v>2023</v>
      </c>
      <c r="B1379" s="50">
        <v>7</v>
      </c>
      <c r="C1379" s="50" t="s">
        <v>56</v>
      </c>
      <c r="D1379" s="26" t="str">
        <f t="shared" si="60"/>
        <v>Gasolina obtenido por blending (HOGBS)</v>
      </c>
      <c r="E1379" s="33">
        <v>96.106453426711994</v>
      </c>
      <c r="F1379" s="50" t="str">
        <f>VLOOKUP(D1379,IMPORT_CLASE!$A$2:$B$45,2,FALSE)</f>
        <v>Gasolinas/Nafta</v>
      </c>
      <c r="G1379" s="38" t="s">
        <v>75</v>
      </c>
      <c r="H1379" s="51" t="str">
        <f t="shared" si="61"/>
        <v>01/7/2023</v>
      </c>
    </row>
    <row r="1380" spans="1:8" ht="14.25" customHeight="1">
      <c r="A1380" s="53">
        <v>2023</v>
      </c>
      <c r="B1380" s="38">
        <v>8</v>
      </c>
      <c r="C1380" s="38" t="s">
        <v>13</v>
      </c>
      <c r="D1380" s="8" t="str">
        <f t="shared" ref="D1380:D1388" si="62">TRIM(C1380)</f>
        <v>Propano</v>
      </c>
      <c r="E1380" s="32">
        <v>441.79580954345602</v>
      </c>
      <c r="F1380" s="38" t="str">
        <f>VLOOKUP(D1380,IMPORT_CLASE!$A$2:$B$45,2,FALSE)</f>
        <v>GLP/Propano/Butano</v>
      </c>
      <c r="G1380" s="38" t="s">
        <v>75</v>
      </c>
      <c r="H1380" s="52" t="str">
        <f t="shared" ref="H1380:H1388" si="63">"01/"&amp;B1380&amp;"/"&amp;A1380</f>
        <v>01/8/2023</v>
      </c>
    </row>
    <row r="1381" spans="1:8" ht="14.25" customHeight="1">
      <c r="A1381" s="53">
        <v>2023</v>
      </c>
      <c r="B1381" s="38">
        <v>8</v>
      </c>
      <c r="C1381" s="38" t="s">
        <v>12</v>
      </c>
      <c r="D1381" s="8" t="str">
        <f t="shared" si="62"/>
        <v>Butano</v>
      </c>
      <c r="E1381" s="33">
        <v>200.45784351266801</v>
      </c>
      <c r="F1381" s="38" t="str">
        <f>VLOOKUP(D1381,IMPORT_CLASE!$A$2:$B$45,2,FALSE)</f>
        <v>GLP/Propano/Butano</v>
      </c>
      <c r="G1381" s="38" t="s">
        <v>75</v>
      </c>
      <c r="H1381" s="52" t="str">
        <f t="shared" si="63"/>
        <v>01/8/2023</v>
      </c>
    </row>
    <row r="1382" spans="1:8" ht="14.25" customHeight="1">
      <c r="A1382" s="53">
        <v>2023</v>
      </c>
      <c r="B1382" s="38">
        <v>8</v>
      </c>
      <c r="C1382" s="38" t="s">
        <v>97</v>
      </c>
      <c r="D1382" s="8" t="str">
        <f t="shared" si="62"/>
        <v>Diesel B5 Bajo Azufre</v>
      </c>
      <c r="E1382" s="33">
        <v>1154.20791095307</v>
      </c>
      <c r="F1382" s="38" t="str">
        <f>VLOOKUP(D1382,IMPORT_CLASE!$A$2:$B$45,2,FALSE)</f>
        <v>Diesel 2/DB5</v>
      </c>
      <c r="G1382" s="38" t="s">
        <v>75</v>
      </c>
      <c r="H1382" s="52" t="str">
        <f t="shared" si="63"/>
        <v>01/8/2023</v>
      </c>
    </row>
    <row r="1383" spans="1:8" ht="14.25" customHeight="1">
      <c r="A1383" s="53">
        <v>2023</v>
      </c>
      <c r="B1383" s="38">
        <v>8</v>
      </c>
      <c r="C1383" s="38" t="s">
        <v>64</v>
      </c>
      <c r="D1383" s="8" t="str">
        <f t="shared" si="62"/>
        <v>Turbo A-1</v>
      </c>
      <c r="E1383" s="33">
        <v>276.35192996000001</v>
      </c>
      <c r="F1383" s="38" t="str">
        <f>VLOOKUP(D1383,IMPORT_CLASE!$A$2:$B$45,2,FALSE)</f>
        <v>Keroturbo</v>
      </c>
      <c r="G1383" s="38" t="s">
        <v>75</v>
      </c>
      <c r="H1383" s="52" t="str">
        <f t="shared" si="63"/>
        <v>01/8/2023</v>
      </c>
    </row>
    <row r="1384" spans="1:8" ht="14.25" customHeight="1">
      <c r="A1384" s="53">
        <v>2023</v>
      </c>
      <c r="B1384" s="38">
        <v>8</v>
      </c>
      <c r="C1384" s="38" t="s">
        <v>99</v>
      </c>
      <c r="D1384" s="8" t="str">
        <f t="shared" si="62"/>
        <v>Gasolina 90</v>
      </c>
      <c r="E1384" s="33">
        <v>142.12830197400399</v>
      </c>
      <c r="F1384" s="38" t="str">
        <f>VLOOKUP(D1384,IMPORT_CLASE!$A$2:$B$45,2,FALSE)</f>
        <v>Gasolinas/Nafta</v>
      </c>
      <c r="G1384" s="38" t="s">
        <v>75</v>
      </c>
      <c r="H1384" s="52" t="str">
        <f t="shared" si="63"/>
        <v>01/8/2023</v>
      </c>
    </row>
    <row r="1385" spans="1:8" ht="14.25" customHeight="1">
      <c r="A1385" s="53">
        <v>2023</v>
      </c>
      <c r="B1385" s="38">
        <v>8</v>
      </c>
      <c r="C1385" s="38" t="s">
        <v>102</v>
      </c>
      <c r="D1385" s="8" t="str">
        <f t="shared" si="62"/>
        <v>Gasolina 95</v>
      </c>
      <c r="E1385" s="33">
        <v>380.55492285245299</v>
      </c>
      <c r="F1385" s="38" t="str">
        <f>VLOOKUP(D1385,IMPORT_CLASE!$A$2:$B$45,2,FALSE)</f>
        <v>Gasolinas/Nafta</v>
      </c>
      <c r="G1385" s="38" t="s">
        <v>75</v>
      </c>
      <c r="H1385" s="52" t="str">
        <f t="shared" si="63"/>
        <v>01/8/2023</v>
      </c>
    </row>
    <row r="1386" spans="1:8" ht="14.25" customHeight="1">
      <c r="A1386" s="53">
        <v>2023</v>
      </c>
      <c r="B1386" s="38">
        <v>8</v>
      </c>
      <c r="C1386" s="38" t="s">
        <v>53</v>
      </c>
      <c r="D1386" s="8" t="str">
        <f t="shared" si="62"/>
        <v>Solventes</v>
      </c>
      <c r="E1386" s="33">
        <v>7.5465288190589996</v>
      </c>
      <c r="F1386" s="38" t="str">
        <f>VLOOKUP(D1386,IMPORT_CLASE!$A$2:$B$45,2,FALSE)</f>
        <v>Otros</v>
      </c>
      <c r="G1386" s="38" t="s">
        <v>75</v>
      </c>
      <c r="H1386" s="52" t="str">
        <f t="shared" si="63"/>
        <v>01/8/2023</v>
      </c>
    </row>
    <row r="1387" spans="1:8" ht="14.25" customHeight="1">
      <c r="A1387" s="53">
        <v>2023</v>
      </c>
      <c r="B1387" s="38">
        <v>8</v>
      </c>
      <c r="C1387" s="38" t="s">
        <v>26</v>
      </c>
      <c r="D1387" s="8" t="str">
        <f t="shared" si="62"/>
        <v>Aceites Lubricantes</v>
      </c>
      <c r="E1387" s="33">
        <v>51.36709509197</v>
      </c>
      <c r="F1387" s="38" t="str">
        <f>VLOOKUP(D1387,IMPORT_CLASE!$A$2:$B$45,2,FALSE)</f>
        <v>Bases, aceites y grasas lubricantes</v>
      </c>
      <c r="G1387" s="38" t="s">
        <v>75</v>
      </c>
      <c r="H1387" s="52" t="str">
        <f t="shared" si="63"/>
        <v>01/8/2023</v>
      </c>
    </row>
    <row r="1388" spans="1:8" ht="14.25" customHeight="1">
      <c r="A1388" s="53">
        <v>2023</v>
      </c>
      <c r="B1388" s="38">
        <v>8</v>
      </c>
      <c r="C1388" s="50" t="s">
        <v>27</v>
      </c>
      <c r="D1388" s="26" t="str">
        <f t="shared" si="62"/>
        <v>Grasas Lubricantes</v>
      </c>
      <c r="E1388" s="33">
        <v>2.007329302664</v>
      </c>
      <c r="F1388" s="50" t="str">
        <f>VLOOKUP(D1388,IMPORT_CLASE!$A$2:$B$45,2,FALSE)</f>
        <v>Bases, aceites y grasas lubricantes</v>
      </c>
      <c r="G1388" s="38" t="s">
        <v>75</v>
      </c>
      <c r="H1388" s="51" t="str">
        <f t="shared" si="63"/>
        <v>01/8/2023</v>
      </c>
    </row>
    <row r="1389" spans="1:8" ht="14.25" customHeight="1">
      <c r="A1389" s="53">
        <v>2023</v>
      </c>
      <c r="B1389" s="38">
        <v>8</v>
      </c>
      <c r="C1389" s="38" t="s">
        <v>8</v>
      </c>
      <c r="D1389" s="8" t="str">
        <f t="shared" ref="D1389:D1393" si="64">TRIM(C1389)</f>
        <v>Crudo</v>
      </c>
      <c r="E1389" s="34">
        <v>3753.3477112811802</v>
      </c>
      <c r="F1389" s="38" t="str">
        <f>VLOOKUP(D1389,IMPORT_CLASE!$A$2:$B$45,2,FALSE)</f>
        <v>Petróleo</v>
      </c>
      <c r="G1389" s="38" t="s">
        <v>75</v>
      </c>
      <c r="H1389" s="52" t="str">
        <f t="shared" ref="H1389:H1393" si="65">"01/"&amp;B1389&amp;"/"&amp;A1389</f>
        <v>01/8/2023</v>
      </c>
    </row>
    <row r="1390" spans="1:8" ht="14.25" customHeight="1">
      <c r="A1390" s="53">
        <v>2023</v>
      </c>
      <c r="B1390" s="38">
        <v>8</v>
      </c>
      <c r="C1390" s="38" t="s">
        <v>54</v>
      </c>
      <c r="D1390" s="8" t="str">
        <f t="shared" si="64"/>
        <v>Nafta Craqueada</v>
      </c>
      <c r="E1390" s="35">
        <v>261.68879111170997</v>
      </c>
      <c r="F1390" s="38" t="str">
        <f>VLOOKUP(D1390,IMPORT_CLASE!$A$2:$B$45,2,FALSE)</f>
        <v>Gasolinas/Nafta</v>
      </c>
      <c r="G1390" s="38" t="s">
        <v>75</v>
      </c>
      <c r="H1390" s="52" t="str">
        <f t="shared" si="65"/>
        <v>01/8/2023</v>
      </c>
    </row>
    <row r="1391" spans="1:8" ht="14.25" customHeight="1">
      <c r="A1391" s="53">
        <v>2023</v>
      </c>
      <c r="B1391" s="38">
        <v>8</v>
      </c>
      <c r="C1391" s="38" t="s">
        <v>55</v>
      </c>
      <c r="D1391" s="8" t="str">
        <f t="shared" si="64"/>
        <v>Diesel Ultra Bajo en Azufre (ULSD)</v>
      </c>
      <c r="E1391" s="35">
        <v>2306.9999611420999</v>
      </c>
      <c r="F1391" s="38" t="str">
        <f>VLOOKUP(D1391,IMPORT_CLASE!$A$2:$B$45,2,FALSE)</f>
        <v>Diesel 2/DB5</v>
      </c>
      <c r="G1391" s="38" t="s">
        <v>75</v>
      </c>
      <c r="H1391" s="52" t="str">
        <f t="shared" si="65"/>
        <v>01/8/2023</v>
      </c>
    </row>
    <row r="1392" spans="1:8" ht="14.25" customHeight="1">
      <c r="A1392" s="53">
        <v>2023</v>
      </c>
      <c r="B1392" s="38">
        <v>8</v>
      </c>
      <c r="C1392" s="38" t="s">
        <v>25</v>
      </c>
      <c r="D1392" s="8" t="str">
        <f t="shared" si="64"/>
        <v>Bases Lubricantes</v>
      </c>
      <c r="E1392" s="35">
        <v>74.007367787915996</v>
      </c>
      <c r="F1392" s="38" t="str">
        <f>VLOOKUP(D1392,IMPORT_CLASE!$A$2:$B$45,2,FALSE)</f>
        <v>Bases, aceites y grasas lubricantes</v>
      </c>
      <c r="G1392" s="38" t="s">
        <v>75</v>
      </c>
      <c r="H1392" s="52" t="str">
        <f t="shared" si="65"/>
        <v>01/8/2023</v>
      </c>
    </row>
    <row r="1393" spans="1:8" ht="14.25" customHeight="1">
      <c r="A1393" s="53">
        <v>2023</v>
      </c>
      <c r="B1393" s="38">
        <v>8</v>
      </c>
      <c r="C1393" s="50" t="s">
        <v>56</v>
      </c>
      <c r="D1393" s="26" t="str">
        <f t="shared" si="64"/>
        <v>Gasolina obtenido por blending (HOGBS)</v>
      </c>
      <c r="E1393" s="33">
        <v>38.286181335370003</v>
      </c>
      <c r="F1393" s="50" t="str">
        <f>VLOOKUP(D1393,IMPORT_CLASE!$A$2:$B$45,2,FALSE)</f>
        <v>Gasolinas/Nafta</v>
      </c>
      <c r="G1393" s="38" t="s">
        <v>75</v>
      </c>
      <c r="H1393" s="51" t="str">
        <f t="shared" si="65"/>
        <v>01/8/2023</v>
      </c>
    </row>
    <row r="1394" spans="1:8" ht="14.25" customHeight="1">
      <c r="A1394" s="38"/>
      <c r="B1394" s="38"/>
      <c r="C1394" s="38"/>
      <c r="D1394" s="38"/>
      <c r="E1394" s="38"/>
      <c r="F1394" s="38"/>
      <c r="G1394" s="38"/>
      <c r="H1394" s="38"/>
    </row>
    <row r="1395" spans="1:8" ht="14.25" customHeight="1">
      <c r="A1395" s="38"/>
      <c r="B1395" s="38"/>
      <c r="C1395" s="38"/>
      <c r="D1395" s="38"/>
      <c r="E1395" s="38"/>
      <c r="F1395" s="38"/>
      <c r="G1395" s="38"/>
      <c r="H1395" s="38"/>
    </row>
    <row r="1396" spans="1:8" ht="14.25" customHeight="1">
      <c r="A1396" s="38"/>
      <c r="B1396" s="38"/>
      <c r="C1396" s="38"/>
      <c r="D1396" s="38"/>
      <c r="E1396" s="38"/>
      <c r="F1396" s="38"/>
      <c r="G1396" s="38"/>
      <c r="H1396" s="3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6209A-4B09-4F7B-8808-29614B4A4B5F}">
  <dimension ref="A1:B48"/>
  <sheetViews>
    <sheetView workbookViewId="0">
      <selection activeCell="B15" sqref="B15"/>
    </sheetView>
  </sheetViews>
  <sheetFormatPr defaultColWidth="11.42578125" defaultRowHeight="14.45"/>
  <cols>
    <col min="1" max="1" width="37" customWidth="1"/>
    <col min="2" max="2" width="30.85546875" customWidth="1"/>
  </cols>
  <sheetData>
    <row r="1" spans="1:2">
      <c r="A1" s="2" t="s">
        <v>107</v>
      </c>
      <c r="B1" s="2" t="s">
        <v>108</v>
      </c>
    </row>
    <row r="2" spans="1:2">
      <c r="A2" s="1" t="s">
        <v>26</v>
      </c>
      <c r="B2" s="1" t="s">
        <v>24</v>
      </c>
    </row>
    <row r="3" spans="1:2">
      <c r="A3" s="1" t="s">
        <v>25</v>
      </c>
      <c r="B3" s="1" t="s">
        <v>24</v>
      </c>
    </row>
    <row r="4" spans="1:2">
      <c r="A4" s="1" t="s">
        <v>12</v>
      </c>
      <c r="B4" s="1" t="s">
        <v>109</v>
      </c>
    </row>
    <row r="5" spans="1:2">
      <c r="A5" s="1" t="s">
        <v>8</v>
      </c>
      <c r="B5" s="1" t="s">
        <v>110</v>
      </c>
    </row>
    <row r="6" spans="1:2">
      <c r="A6" s="1" t="s">
        <v>19</v>
      </c>
      <c r="B6" s="1" t="s">
        <v>89</v>
      </c>
    </row>
    <row r="7" spans="1:2">
      <c r="A7" s="1" t="s">
        <v>18</v>
      </c>
      <c r="B7" s="1" t="s">
        <v>89</v>
      </c>
    </row>
    <row r="8" spans="1:2">
      <c r="A8" s="1" t="s">
        <v>22</v>
      </c>
      <c r="B8" s="1" t="s">
        <v>111</v>
      </c>
    </row>
    <row r="9" spans="1:2">
      <c r="A9" s="1" t="s">
        <v>14</v>
      </c>
      <c r="B9" s="1" t="s">
        <v>111</v>
      </c>
    </row>
    <row r="10" spans="1:2">
      <c r="A10" s="1" t="s">
        <v>11</v>
      </c>
      <c r="B10" s="1" t="s">
        <v>109</v>
      </c>
    </row>
    <row r="11" spans="1:2">
      <c r="A11" s="1" t="s">
        <v>27</v>
      </c>
      <c r="B11" s="1" t="s">
        <v>24</v>
      </c>
    </row>
    <row r="12" spans="1:2">
      <c r="A12" s="1" t="s">
        <v>23</v>
      </c>
      <c r="B12" s="1" t="s">
        <v>24</v>
      </c>
    </row>
    <row r="13" spans="1:2">
      <c r="A13" s="1" t="s">
        <v>10</v>
      </c>
      <c r="B13" s="1" t="s">
        <v>112</v>
      </c>
    </row>
    <row r="14" spans="1:2">
      <c r="A14" s="1" t="s">
        <v>17</v>
      </c>
      <c r="B14" s="1" t="s">
        <v>24</v>
      </c>
    </row>
    <row r="15" spans="1:2">
      <c r="A15" s="1" t="s">
        <v>20</v>
      </c>
      <c r="B15" s="1" t="s">
        <v>113</v>
      </c>
    </row>
    <row r="16" spans="1:2">
      <c r="A16" s="1" t="s">
        <v>15</v>
      </c>
      <c r="B16" s="1" t="s">
        <v>111</v>
      </c>
    </row>
    <row r="17" spans="1:2">
      <c r="A17" s="1" t="s">
        <v>24</v>
      </c>
      <c r="B17" s="1" t="s">
        <v>24</v>
      </c>
    </row>
    <row r="18" spans="1:2">
      <c r="A18" s="1" t="s">
        <v>13</v>
      </c>
      <c r="B18" s="1" t="s">
        <v>109</v>
      </c>
    </row>
    <row r="19" spans="1:2">
      <c r="A19" s="1" t="s">
        <v>21</v>
      </c>
      <c r="B19" s="1" t="s">
        <v>114</v>
      </c>
    </row>
    <row r="20" spans="1:2">
      <c r="A20" s="1" t="s">
        <v>16</v>
      </c>
      <c r="B20" s="1" t="s">
        <v>115</v>
      </c>
    </row>
    <row r="21" spans="1:2">
      <c r="A21" s="1" t="s">
        <v>28</v>
      </c>
      <c r="B21" s="1" t="s">
        <v>112</v>
      </c>
    </row>
    <row r="22" spans="1:2">
      <c r="A22" s="1" t="s">
        <v>29</v>
      </c>
      <c r="B22" s="1" t="s">
        <v>89</v>
      </c>
    </row>
    <row r="23" spans="1:2">
      <c r="A23" s="1" t="s">
        <v>30</v>
      </c>
      <c r="B23" s="1" t="s">
        <v>114</v>
      </c>
    </row>
    <row r="24" spans="1:2">
      <c r="A24" s="1" t="s">
        <v>31</v>
      </c>
      <c r="B24" s="1" t="s">
        <v>111</v>
      </c>
    </row>
    <row r="25" spans="1:2">
      <c r="A25" s="1" t="s">
        <v>49</v>
      </c>
      <c r="B25" s="1" t="s">
        <v>112</v>
      </c>
    </row>
    <row r="26" spans="1:2">
      <c r="A26" s="1" t="s">
        <v>51</v>
      </c>
      <c r="B26" s="1" t="s">
        <v>114</v>
      </c>
    </row>
    <row r="27" spans="1:2">
      <c r="A27" s="1" t="s">
        <v>52</v>
      </c>
      <c r="B27" s="1" t="s">
        <v>114</v>
      </c>
    </row>
    <row r="28" spans="1:2">
      <c r="A28" s="1" t="s">
        <v>50</v>
      </c>
      <c r="B28" s="1" t="s">
        <v>115</v>
      </c>
    </row>
    <row r="29" spans="1:2">
      <c r="A29" s="1" t="s">
        <v>66</v>
      </c>
      <c r="B29" s="1" t="s">
        <v>24</v>
      </c>
    </row>
    <row r="30" spans="1:2">
      <c r="A30" s="1" t="s">
        <v>63</v>
      </c>
      <c r="B30" s="1" t="s">
        <v>111</v>
      </c>
    </row>
    <row r="31" spans="1:2">
      <c r="A31" s="1" t="s">
        <v>68</v>
      </c>
      <c r="B31" s="1" t="s">
        <v>111</v>
      </c>
    </row>
    <row r="32" spans="1:2">
      <c r="A32" s="1" t="s">
        <v>69</v>
      </c>
      <c r="B32" s="1" t="s">
        <v>111</v>
      </c>
    </row>
    <row r="33" spans="1:2">
      <c r="A33" s="1" t="s">
        <v>53</v>
      </c>
      <c r="B33" s="1" t="s">
        <v>24</v>
      </c>
    </row>
    <row r="34" spans="1:2">
      <c r="A34" s="1" t="s">
        <v>54</v>
      </c>
      <c r="B34" s="1" t="s">
        <v>111</v>
      </c>
    </row>
    <row r="35" spans="1:2">
      <c r="A35" s="1" t="s">
        <v>55</v>
      </c>
      <c r="B35" s="1" t="s">
        <v>89</v>
      </c>
    </row>
    <row r="36" spans="1:2">
      <c r="A36" s="1" t="s">
        <v>56</v>
      </c>
      <c r="B36" s="1" t="s">
        <v>111</v>
      </c>
    </row>
    <row r="37" spans="1:2">
      <c r="A37" s="1" t="s">
        <v>57</v>
      </c>
      <c r="B37" s="1" t="s">
        <v>89</v>
      </c>
    </row>
    <row r="38" spans="1:2">
      <c r="A38" s="1" t="s">
        <v>58</v>
      </c>
      <c r="B38" s="1" t="s">
        <v>89</v>
      </c>
    </row>
    <row r="39" spans="1:2">
      <c r="A39" s="1" t="s">
        <v>98</v>
      </c>
      <c r="B39" s="1" t="s">
        <v>109</v>
      </c>
    </row>
    <row r="40" spans="1:2">
      <c r="A40" s="1" t="s">
        <v>60</v>
      </c>
      <c r="B40" s="1" t="s">
        <v>111</v>
      </c>
    </row>
    <row r="41" spans="1:2">
      <c r="A41" s="1" t="s">
        <v>61</v>
      </c>
      <c r="B41" s="1" t="s">
        <v>89</v>
      </c>
    </row>
    <row r="42" spans="1:2">
      <c r="A42" s="1" t="s">
        <v>62</v>
      </c>
      <c r="B42" s="1" t="s">
        <v>24</v>
      </c>
    </row>
    <row r="43" spans="1:2">
      <c r="A43" s="1" t="s">
        <v>65</v>
      </c>
      <c r="B43" s="1" t="s">
        <v>111</v>
      </c>
    </row>
    <row r="44" spans="1:2">
      <c r="A44" s="1" t="s">
        <v>116</v>
      </c>
      <c r="B44" s="1" t="s">
        <v>89</v>
      </c>
    </row>
    <row r="45" spans="1:2">
      <c r="A45" s="1" t="s">
        <v>72</v>
      </c>
      <c r="B45" s="1" t="s">
        <v>111</v>
      </c>
    </row>
    <row r="46" spans="1:2">
      <c r="A46" s="1" t="s">
        <v>73</v>
      </c>
      <c r="B46" s="1" t="s">
        <v>111</v>
      </c>
    </row>
    <row r="47" spans="1:2">
      <c r="A47" s="1" t="s">
        <v>71</v>
      </c>
      <c r="B47" s="1" t="s">
        <v>110</v>
      </c>
    </row>
    <row r="48" spans="1:2">
      <c r="A48" t="s">
        <v>97</v>
      </c>
      <c r="B48" t="s">
        <v>89</v>
      </c>
    </row>
  </sheetData>
  <autoFilter ref="A1:B48" xr:uid="{4D86209A-4B09-4F7B-8808-29614B4A4B5F}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F7DF-C42A-4B7C-B562-FB55F1D1CCD9}">
  <dimension ref="A1:B45"/>
  <sheetViews>
    <sheetView workbookViewId="0">
      <selection activeCell="B26" sqref="B26"/>
    </sheetView>
  </sheetViews>
  <sheetFormatPr defaultColWidth="11.42578125" defaultRowHeight="14.45"/>
  <cols>
    <col min="1" max="1" width="26.7109375" customWidth="1"/>
    <col min="2" max="2" width="39.85546875" customWidth="1"/>
  </cols>
  <sheetData>
    <row r="1" spans="1:2">
      <c r="A1" s="3" t="s">
        <v>107</v>
      </c>
      <c r="B1" s="3" t="s">
        <v>108</v>
      </c>
    </row>
    <row r="2" spans="1:2">
      <c r="A2" s="5" t="s">
        <v>8</v>
      </c>
      <c r="B2" s="5" t="s">
        <v>110</v>
      </c>
    </row>
    <row r="3" spans="1:2">
      <c r="A3" s="5" t="s">
        <v>11</v>
      </c>
      <c r="B3" s="5" t="s">
        <v>109</v>
      </c>
    </row>
    <row r="4" spans="1:2">
      <c r="A4" s="5" t="s">
        <v>12</v>
      </c>
      <c r="B4" s="5" t="s">
        <v>109</v>
      </c>
    </row>
    <row r="5" spans="1:2">
      <c r="A5" s="5" t="s">
        <v>13</v>
      </c>
      <c r="B5" s="5" t="s">
        <v>109</v>
      </c>
    </row>
    <row r="6" spans="1:2">
      <c r="A6" s="5" t="s">
        <v>94</v>
      </c>
      <c r="B6" s="5" t="s">
        <v>111</v>
      </c>
    </row>
    <row r="7" spans="1:2">
      <c r="A7" s="5" t="s">
        <v>54</v>
      </c>
      <c r="B7" s="5" t="s">
        <v>111</v>
      </c>
    </row>
    <row r="8" spans="1:2">
      <c r="A8" s="5" t="s">
        <v>117</v>
      </c>
      <c r="B8" s="5" t="s">
        <v>111</v>
      </c>
    </row>
    <row r="9" spans="1:2">
      <c r="A9" s="5" t="s">
        <v>118</v>
      </c>
      <c r="B9" s="5" t="s">
        <v>111</v>
      </c>
    </row>
    <row r="10" spans="1:2">
      <c r="A10" s="5" t="s">
        <v>119</v>
      </c>
      <c r="B10" s="5" t="s">
        <v>115</v>
      </c>
    </row>
    <row r="11" spans="1:2">
      <c r="A11" s="5" t="s">
        <v>120</v>
      </c>
      <c r="B11" s="5" t="s">
        <v>89</v>
      </c>
    </row>
    <row r="12" spans="1:2">
      <c r="A12" s="5" t="s">
        <v>121</v>
      </c>
      <c r="B12" s="5" t="s">
        <v>89</v>
      </c>
    </row>
    <row r="13" spans="1:2">
      <c r="A13" s="5" t="s">
        <v>53</v>
      </c>
      <c r="B13" s="5" t="s">
        <v>24</v>
      </c>
    </row>
    <row r="14" spans="1:2">
      <c r="A14" s="5" t="s">
        <v>62</v>
      </c>
      <c r="B14" s="5" t="s">
        <v>24</v>
      </c>
    </row>
    <row r="15" spans="1:2">
      <c r="A15" s="5" t="s">
        <v>114</v>
      </c>
      <c r="B15" s="5" t="s">
        <v>114</v>
      </c>
    </row>
    <row r="16" spans="1:2">
      <c r="A16" s="5" t="s">
        <v>24</v>
      </c>
      <c r="B16" s="5" t="s">
        <v>24</v>
      </c>
    </row>
    <row r="17" spans="1:2">
      <c r="A17" s="5" t="s">
        <v>25</v>
      </c>
      <c r="B17" s="5" t="s">
        <v>122</v>
      </c>
    </row>
    <row r="18" spans="1:2">
      <c r="A18" s="5" t="s">
        <v>26</v>
      </c>
      <c r="B18" s="5" t="s">
        <v>122</v>
      </c>
    </row>
    <row r="19" spans="1:2">
      <c r="A19" s="5" t="s">
        <v>27</v>
      </c>
      <c r="B19" s="5" t="s">
        <v>122</v>
      </c>
    </row>
    <row r="20" spans="1:2">
      <c r="A20" s="5" t="s">
        <v>123</v>
      </c>
      <c r="B20" s="5" t="s">
        <v>111</v>
      </c>
    </row>
    <row r="21" spans="1:2">
      <c r="A21" s="4" t="s">
        <v>98</v>
      </c>
      <c r="B21" s="4" t="s">
        <v>109</v>
      </c>
    </row>
    <row r="22" spans="1:2">
      <c r="A22" s="4" t="s">
        <v>51</v>
      </c>
      <c r="B22" s="4" t="s">
        <v>114</v>
      </c>
    </row>
    <row r="23" spans="1:2">
      <c r="A23" s="4" t="s">
        <v>97</v>
      </c>
      <c r="B23" s="4" t="s">
        <v>89</v>
      </c>
    </row>
    <row r="24" spans="1:2">
      <c r="A24" s="4" t="s">
        <v>50</v>
      </c>
      <c r="B24" s="4" t="s">
        <v>115</v>
      </c>
    </row>
    <row r="25" spans="1:2">
      <c r="A25" s="4" t="s">
        <v>99</v>
      </c>
      <c r="B25" s="4" t="s">
        <v>111</v>
      </c>
    </row>
    <row r="26" spans="1:2">
      <c r="A26" s="4" t="s">
        <v>100</v>
      </c>
      <c r="B26" s="4" t="s">
        <v>111</v>
      </c>
    </row>
    <row r="27" spans="1:2">
      <c r="A27" s="4" t="s">
        <v>102</v>
      </c>
      <c r="B27" s="4" t="s">
        <v>111</v>
      </c>
    </row>
    <row r="28" spans="1:2">
      <c r="A28" s="4" t="s">
        <v>14</v>
      </c>
      <c r="B28" s="4" t="s">
        <v>111</v>
      </c>
    </row>
    <row r="29" spans="1:2">
      <c r="A29" s="4" t="s">
        <v>55</v>
      </c>
      <c r="B29" s="4" t="s">
        <v>89</v>
      </c>
    </row>
    <row r="30" spans="1:2">
      <c r="A30" s="4" t="s">
        <v>56</v>
      </c>
      <c r="B30" s="4" t="s">
        <v>111</v>
      </c>
    </row>
    <row r="31" spans="1:2">
      <c r="A31" s="4" t="s">
        <v>57</v>
      </c>
      <c r="B31" s="4" t="s">
        <v>89</v>
      </c>
    </row>
    <row r="32" spans="1:2">
      <c r="A32" s="4" t="s">
        <v>103</v>
      </c>
      <c r="B32" s="4" t="s">
        <v>114</v>
      </c>
    </row>
    <row r="33" spans="1:2">
      <c r="A33" s="4" t="s">
        <v>101</v>
      </c>
      <c r="B33" s="4" t="s">
        <v>89</v>
      </c>
    </row>
    <row r="34" spans="1:2">
      <c r="A34" s="4" t="s">
        <v>31</v>
      </c>
      <c r="B34" s="4" t="s">
        <v>111</v>
      </c>
    </row>
    <row r="35" spans="1:2">
      <c r="A35" s="4" t="s">
        <v>60</v>
      </c>
      <c r="B35" s="4" t="s">
        <v>111</v>
      </c>
    </row>
    <row r="36" spans="1:2">
      <c r="A36" s="4" t="s">
        <v>61</v>
      </c>
      <c r="B36" s="4" t="s">
        <v>89</v>
      </c>
    </row>
    <row r="37" spans="1:2">
      <c r="A37" s="4" t="s">
        <v>124</v>
      </c>
      <c r="B37" s="4" t="s">
        <v>89</v>
      </c>
    </row>
    <row r="38" spans="1:2">
      <c r="A38" s="4" t="s">
        <v>125</v>
      </c>
      <c r="B38" s="4" t="s">
        <v>89</v>
      </c>
    </row>
    <row r="39" spans="1:2">
      <c r="A39" s="4" t="s">
        <v>126</v>
      </c>
      <c r="B39" s="4" t="s">
        <v>115</v>
      </c>
    </row>
    <row r="40" spans="1:2">
      <c r="A40" s="4" t="s">
        <v>106</v>
      </c>
      <c r="B40" s="4" t="s">
        <v>109</v>
      </c>
    </row>
    <row r="41" spans="1:2">
      <c r="A41" s="4" t="s">
        <v>127</v>
      </c>
      <c r="B41" s="4" t="s">
        <v>111</v>
      </c>
    </row>
    <row r="42" spans="1:2">
      <c r="A42" s="4" t="s">
        <v>96</v>
      </c>
      <c r="B42" s="4" t="s">
        <v>111</v>
      </c>
    </row>
    <row r="43" spans="1:2">
      <c r="A43" s="4" t="s">
        <v>105</v>
      </c>
      <c r="B43" s="4" t="s">
        <v>89</v>
      </c>
    </row>
    <row r="44" spans="1:2">
      <c r="A44" s="4" t="s">
        <v>63</v>
      </c>
      <c r="B44" s="4" t="s">
        <v>111</v>
      </c>
    </row>
    <row r="45" spans="1:2">
      <c r="A45" s="4" t="s">
        <v>104</v>
      </c>
      <c r="B45" s="4" t="s">
        <v>111</v>
      </c>
    </row>
  </sheetData>
  <autoFilter ref="A1:B45" xr:uid="{37EFF7DF-C42A-4B7C-B562-FB55F1D1CCD9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3508A-90F9-46EA-A7AB-3E5738A1C82A}">
  <dimension ref="A1:C7"/>
  <sheetViews>
    <sheetView workbookViewId="0">
      <selection activeCell="G10" sqref="G10"/>
    </sheetView>
  </sheetViews>
  <sheetFormatPr defaultColWidth="11.42578125" defaultRowHeight="14.45"/>
  <sheetData>
    <row r="1" spans="1:3">
      <c r="B1" t="s">
        <v>128</v>
      </c>
      <c r="C1" s="4"/>
    </row>
    <row r="2" spans="1:3">
      <c r="A2" s="4"/>
      <c r="B2" s="4" t="s">
        <v>129</v>
      </c>
      <c r="C2" s="4"/>
    </row>
    <row r="3" spans="1:3">
      <c r="A3" s="4" t="s">
        <v>130</v>
      </c>
      <c r="B3" s="4" t="s">
        <v>131</v>
      </c>
    </row>
    <row r="6" spans="1:3">
      <c r="B6" t="s">
        <v>130</v>
      </c>
      <c r="C6" s="6" t="s">
        <v>131</v>
      </c>
    </row>
    <row r="7" spans="1:3">
      <c r="C7" t="s">
        <v>129</v>
      </c>
    </row>
  </sheetData>
  <hyperlinks>
    <hyperlink ref="C6" r:id="rId1" xr:uid="{D067F2EE-0B7D-4814-8E61-DFD3002B0E3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6A3B09FDBF8A419746B8BB4F7F3716" ma:contentTypeVersion="6" ma:contentTypeDescription="Crear nuevo documento." ma:contentTypeScope="" ma:versionID="3dd323a4b51e9b1ef4039cddd28db5e6">
  <xsd:schema xmlns:xsd="http://www.w3.org/2001/XMLSchema" xmlns:xs="http://www.w3.org/2001/XMLSchema" xmlns:p="http://schemas.microsoft.com/office/2006/metadata/properties" xmlns:ns2="151139b2-0a3b-4b30-b2fc-f49cd5f7c2bb" xmlns:ns3="1231b425-58fb-420e-aabe-a8519120e483" targetNamespace="http://schemas.microsoft.com/office/2006/metadata/properties" ma:root="true" ma:fieldsID="ab15a987bebcc5678d7d0022bf6a15a8" ns2:_="" ns3:_="">
    <xsd:import namespace="151139b2-0a3b-4b30-b2fc-f49cd5f7c2bb"/>
    <xsd:import namespace="1231b425-58fb-420e-aabe-a8519120e4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139b2-0a3b-4b30-b2fc-f49cd5f7c2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1b425-58fb-420e-aabe-a8519120e4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2F21A4-7DFF-4DE8-8F2C-9CBECC05188F}"/>
</file>

<file path=customXml/itemProps2.xml><?xml version="1.0" encoding="utf-8"?>
<ds:datastoreItem xmlns:ds="http://schemas.openxmlformats.org/officeDocument/2006/customXml" ds:itemID="{A8069C42-FC25-4244-82A2-2BB470430874}"/>
</file>

<file path=customXml/itemProps3.xml><?xml version="1.0" encoding="utf-8"?>
<ds:datastoreItem xmlns:ds="http://schemas.openxmlformats.org/officeDocument/2006/customXml" ds:itemID="{B2B57032-916D-4A2B-A66A-8570001130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Ysela Aracely Sandoval Micha</dc:creator>
  <cp:keywords/>
  <dc:description/>
  <cp:lastModifiedBy>Edmer Pariona Malpica</cp:lastModifiedBy>
  <cp:revision/>
  <dcterms:created xsi:type="dcterms:W3CDTF">2018-01-15T22:39:55Z</dcterms:created>
  <dcterms:modified xsi:type="dcterms:W3CDTF">2025-03-07T19:49:17Z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0x0101002C6A3B09FDBF8A419746B8BB4F7F3716</vt:lpwstr>
  </property>
</Properties>
</file>